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はじめに" sheetId="1" r:id="rId5"/>
    <sheet state="visible" name="STEP1_対象判定" sheetId="2" r:id="rId6"/>
    <sheet state="visible" name="STEP2_助成額シミュレーション" sheetId="3" r:id="rId7"/>
    <sheet state="visible" name="STEP3_スケジュール" sheetId="4" r:id="rId8"/>
    <sheet state="visible" name="医療介護の注意点" sheetId="5" r:id="rId9"/>
    <sheet state="visible" name="設定_都道府県" sheetId="6" r:id="rId10"/>
    <sheet state="visible" name="設定_上限額表" sheetId="7" r:id="rId11"/>
  </sheets>
  <definedNames/>
  <calcPr/>
</workbook>
</file>

<file path=xl/sharedStrings.xml><?xml version="1.0" encoding="utf-8"?>
<sst xmlns="http://schemas.openxmlformats.org/spreadsheetml/2006/main" count="305" uniqueCount="270">
  <si>
    <t>業務改善助成金【令和8年度版】 自己診断シート</t>
  </si>
  <si>
    <r>
      <rPr>
        <rFont val="Yu Gothic"/>
        <b/>
        <color rgb="FF1F3864"/>
        <sz val="14.0"/>
      </rPr>
      <t xml:space="preserve">STEP2  </t>
    </r>
    <r>
      <rPr>
        <rFont val="Noto Sans CJK SC"/>
        <b/>
        <color rgb="FF1F3864"/>
        <sz val="14.0"/>
      </rPr>
      <t>概算助成額のシミュレーション</t>
    </r>
  </si>
  <si>
    <r>
      <rPr>
        <rFont val="Yu Gothic"/>
        <b/>
        <color rgb="FF1F3864"/>
        <sz val="14.0"/>
      </rPr>
      <t xml:space="preserve">STEP3  </t>
    </r>
    <r>
      <rPr>
        <rFont val="Noto Sans CJK SC"/>
        <b/>
        <color rgb="FF1F3864"/>
        <sz val="14.0"/>
      </rPr>
      <t>申請の締切とスケジュールの逆算</t>
    </r>
  </si>
  <si>
    <r>
      <rPr>
        <rFont val="Yu Gothic"/>
        <b/>
        <color rgb="FF1F3864"/>
        <sz val="14.0"/>
      </rPr>
      <t xml:space="preserve">STEP1  </t>
    </r>
    <r>
      <rPr>
        <rFont val="Noto Sans CJK SC"/>
        <b/>
        <color rgb="FF1F3864"/>
        <sz val="14.0"/>
      </rPr>
      <t>対象になりそうかの判定</t>
    </r>
  </si>
  <si>
    <t>まず都道府県を選び、黄色のセルに数値を入力してください。下段の概算助成額が自動で計算されます。</t>
  </si>
  <si>
    <t>黄色のセルで「はい／いいえ／わからない」を選んでください。全項目に回答すると、下に判定が出ます。</t>
  </si>
  <si>
    <r>
      <rPr>
        <rFont val="Noto Sans CJK SC"/>
        <color rgb="FF595959"/>
        <sz val="9.0"/>
      </rPr>
      <t>締切は都道府県ごとに異なります。</t>
    </r>
    <r>
      <rPr>
        <rFont val="Yu Gothic"/>
        <color rgb="FF595959"/>
        <sz val="9.0"/>
      </rPr>
      <t>STEP2</t>
    </r>
    <r>
      <rPr>
        <rFont val="Noto Sans CJK SC"/>
        <color rgb="FF595959"/>
        <sz val="9.0"/>
      </rPr>
      <t>で選んだ都道府県に連動して表示されます。</t>
    </r>
  </si>
  <si>
    <r>
      <rPr>
        <rFont val="Noto Sans CJK SC"/>
        <color rgb="FF595959"/>
        <sz val="9.0"/>
      </rPr>
      <t>版数</t>
    </r>
    <r>
      <rPr>
        <rFont val="Yu Gothic"/>
        <color rgb="FF595959"/>
        <sz val="9.0"/>
      </rPr>
      <t>:</t>
    </r>
    <r>
      <rPr>
        <rFont val="Noto Sans CJK SC"/>
        <color rgb="FF595959"/>
        <sz val="9.0"/>
      </rPr>
      <t>令和</t>
    </r>
    <r>
      <rPr>
        <rFont val="Yu Gothic"/>
        <color rgb="FF595959"/>
        <sz val="9.0"/>
      </rPr>
      <t>8</t>
    </r>
    <r>
      <rPr>
        <rFont val="Noto Sans CJK SC"/>
        <color rgb="FF595959"/>
        <sz val="9.0"/>
      </rPr>
      <t>年度</t>
    </r>
    <r>
      <rPr>
        <rFont val="Yu Gothic"/>
        <color rgb="FF595959"/>
        <sz val="9.0"/>
      </rPr>
      <t>(2026</t>
    </r>
    <r>
      <rPr>
        <rFont val="Noto Sans CJK SC"/>
        <color rgb="FF595959"/>
        <sz val="9.0"/>
      </rPr>
      <t>年度</t>
    </r>
    <r>
      <rPr>
        <rFont val="Yu Gothic"/>
        <color rgb="FF595959"/>
        <sz val="9.0"/>
      </rPr>
      <t>)</t>
    </r>
    <r>
      <rPr>
        <rFont val="Noto Sans CJK SC"/>
        <color rgb="FF595959"/>
        <sz val="9.0"/>
      </rPr>
      <t>版　作成</t>
    </r>
    <r>
      <rPr>
        <rFont val="Yu Gothic"/>
        <color rgb="FF595959"/>
        <sz val="9.0"/>
      </rPr>
      <t>:2026</t>
    </r>
    <r>
      <rPr>
        <rFont val="Noto Sans CJK SC"/>
        <color rgb="FF595959"/>
        <sz val="9.0"/>
      </rPr>
      <t>年</t>
    </r>
    <r>
      <rPr>
        <rFont val="Yu Gothic"/>
        <color rgb="FF595959"/>
        <sz val="9.0"/>
      </rPr>
      <t>8</t>
    </r>
    <r>
      <rPr>
        <rFont val="Noto Sans CJK SC"/>
        <color rgb="FF595959"/>
        <sz val="9.0"/>
      </rPr>
      <t>月　※要件は年度ごとに変わります。次年度は必ず最新版をご利用ください。</t>
    </r>
  </si>
  <si>
    <t>■ 入力欄</t>
  </si>
  <si>
    <t>選択中の都道府県</t>
  </si>
  <si>
    <t>都道府県</t>
  </si>
  <si>
    <t>No</t>
  </si>
  <si>
    <t>■ このシートでできること</t>
  </si>
  <si>
    <t>確認項目</t>
  </si>
  <si>
    <r>
      <rPr>
        <rFont val="Yu Gothic"/>
        <color theme="1"/>
        <sz val="10.0"/>
      </rPr>
      <t xml:space="preserve">STEP1  </t>
    </r>
    <r>
      <rPr>
        <rFont val="Noto Sans CJK SC"/>
        <color theme="1"/>
        <sz val="10.0"/>
      </rPr>
      <t>自社が業務改善助成金の対象になりそうか、</t>
    </r>
    <r>
      <rPr>
        <rFont val="Yu Gothic"/>
        <color theme="1"/>
        <sz val="10.0"/>
      </rPr>
      <t>9</t>
    </r>
    <r>
      <rPr>
        <rFont val="Noto Sans CJK SC"/>
        <color theme="1"/>
        <sz val="10.0"/>
      </rPr>
      <t>項目で判定します</t>
    </r>
  </si>
  <si>
    <t>回答</t>
  </si>
  <si>
    <t>兵庫</t>
  </si>
  <si>
    <r>
      <rPr>
        <rFont val="Yu Gothic"/>
        <color theme="1"/>
        <sz val="10.0"/>
      </rPr>
      <t xml:space="preserve">STEP2  </t>
    </r>
    <r>
      <rPr>
        <rFont val="Noto Sans CJK SC"/>
        <color theme="1"/>
        <sz val="10.0"/>
      </rPr>
      <t>都道府県・賃金・人数・設備投資額を入力すると、概算の助成額が自動計算されます</t>
    </r>
  </si>
  <si>
    <t>補足</t>
  </si>
  <si>
    <r>
      <rPr>
        <rFont val="Yu Gothic"/>
        <color theme="1"/>
        <sz val="10.0"/>
      </rPr>
      <t xml:space="preserve">STEP3  </t>
    </r>
    <r>
      <rPr>
        <rFont val="Noto Sans CJK SC"/>
        <color theme="1"/>
        <sz val="10.0"/>
      </rPr>
      <t>申請の締切と、事業完了までのスケジュールを都道府県ごとに逆算します</t>
    </r>
  </si>
  <si>
    <t>参考    医療機関・介護事業所が特につまずきやすい論点をまとめています</t>
  </si>
  <si>
    <t>中小企業・小規模事業者に該当しますか</t>
  </si>
  <si>
    <r>
      <rPr>
        <rFont val="Yu Gothic"/>
        <color rgb="FF595959"/>
        <sz val="9.0"/>
      </rPr>
      <t>STEP2</t>
    </r>
    <r>
      <rPr>
        <rFont val="Noto Sans CJK SC"/>
        <color rgb="FF595959"/>
        <sz val="9.0"/>
      </rPr>
      <t>で選んだ都道府県です。</t>
    </r>
  </si>
  <si>
    <t>事業場のある都道府県。締切と最低賃金の判定がこの選択に連動します。</t>
  </si>
  <si>
    <r>
      <rPr>
        <rFont val="Noto Sans CJK SC"/>
        <b/>
        <color theme="1"/>
        <sz val="10.0"/>
      </rPr>
      <t>参考</t>
    </r>
    <r>
      <rPr>
        <rFont val="Yu Gothic"/>
        <b/>
        <color theme="1"/>
        <sz val="10.0"/>
      </rPr>
      <t>:</t>
    </r>
    <r>
      <rPr>
        <rFont val="Noto Sans CJK SC"/>
        <b/>
        <color theme="1"/>
        <sz val="10.0"/>
      </rPr>
      <t>昨年度</t>
    </r>
    <r>
      <rPr>
        <rFont val="Yu Gothic"/>
        <b/>
        <color theme="1"/>
        <sz val="10.0"/>
      </rPr>
      <t>(</t>
    </r>
    <r>
      <rPr>
        <rFont val="Noto Sans CJK SC"/>
        <b/>
        <color theme="1"/>
        <sz val="10.0"/>
      </rPr>
      <t>令和</t>
    </r>
    <r>
      <rPr>
        <rFont val="Yu Gothic"/>
        <b/>
        <color theme="1"/>
        <sz val="10.0"/>
      </rPr>
      <t>7</t>
    </r>
    <r>
      <rPr>
        <rFont val="Noto Sans CJK SC"/>
        <b/>
        <color theme="1"/>
        <sz val="10.0"/>
      </rPr>
      <t>年度</t>
    </r>
    <r>
      <rPr>
        <rFont val="Yu Gothic"/>
        <b/>
        <color theme="1"/>
        <sz val="10.0"/>
      </rPr>
      <t>)</t>
    </r>
    <r>
      <rPr>
        <rFont val="Noto Sans CJK SC"/>
        <b/>
        <color theme="1"/>
        <sz val="10.0"/>
      </rPr>
      <t>の発効日</t>
    </r>
  </si>
  <si>
    <r>
      <rPr>
        <rFont val="Noto Sans CJK SC"/>
        <b/>
        <color theme="1"/>
        <sz val="10.0"/>
      </rPr>
      <t>引上げ前の事業場内最低賃金</t>
    </r>
    <r>
      <rPr>
        <rFont val="Yu Gothic"/>
        <b/>
        <color theme="1"/>
        <sz val="10.0"/>
      </rPr>
      <t>(</t>
    </r>
    <r>
      <rPr>
        <rFont val="Noto Sans CJK SC"/>
        <b/>
        <color theme="1"/>
        <sz val="10.0"/>
      </rPr>
      <t>時給</t>
    </r>
    <r>
      <rPr>
        <rFont val="Yu Gothic"/>
        <b/>
        <color theme="1"/>
        <sz val="10.0"/>
      </rPr>
      <t>)</t>
    </r>
  </si>
  <si>
    <t>■ 使い方</t>
  </si>
  <si>
    <r>
      <rPr>
        <rFont val="Noto Sans CJK SC"/>
        <color theme="1"/>
        <sz val="10.0"/>
      </rPr>
      <t>黄色いセルだけ入力してください。それ以外のセルは自動計算です</t>
    </r>
    <r>
      <rPr>
        <rFont val="Yu Gothic"/>
        <color theme="1"/>
        <sz val="10.0"/>
      </rPr>
      <t>(</t>
    </r>
    <r>
      <rPr>
        <rFont val="Noto Sans CJK SC"/>
        <color theme="1"/>
        <sz val="10.0"/>
      </rPr>
      <t>上書きしないでください</t>
    </r>
    <r>
      <rPr>
        <rFont val="Yu Gothic"/>
        <color theme="1"/>
        <sz val="10.0"/>
      </rPr>
      <t>)</t>
    </r>
    <r>
      <rPr>
        <rFont val="Noto Sans CJK SC"/>
        <color theme="1"/>
        <sz val="10.0"/>
      </rPr>
      <t>。</t>
    </r>
  </si>
  <si>
    <t>プルダウンの項目は、セルを選ぶと右側に▼が出ます。</t>
  </si>
  <si>
    <t>医療法人は資本金がないため、常時使用する労働者数で判定します。業種区分の判断に迷う場合は労働局にご確認ください。</t>
  </si>
  <si>
    <t>円</t>
  </si>
  <si>
    <r>
      <rPr>
        <rFont val="Yu Gothic"/>
        <color theme="1"/>
        <sz val="10.0"/>
      </rPr>
      <t>STEP2</t>
    </r>
    <r>
      <rPr>
        <rFont val="Noto Sans CJK SC"/>
        <color theme="1"/>
        <sz val="10.0"/>
      </rPr>
      <t>でまず都道府県を選んでください。締切と最低賃金の判定がこの選択に連動します。</t>
    </r>
  </si>
  <si>
    <r>
      <rPr>
        <rFont val="Noto Sans CJK SC"/>
        <color theme="1"/>
        <sz val="10.0"/>
      </rPr>
      <t>事業場内でいちばん低い時間給を、</t>
    </r>
    <r>
      <rPr>
        <rFont val="Yu Gothic"/>
        <color theme="1"/>
        <sz val="10.0"/>
      </rPr>
      <t>50</t>
    </r>
    <r>
      <rPr>
        <rFont val="Noto Sans CJK SC"/>
        <color theme="1"/>
        <sz val="10.0"/>
      </rPr>
      <t>円以上引き上げる予定がありますか</t>
    </r>
  </si>
  <si>
    <t>パート・アルバイトを含め、その事業場でいちばん低い時間給。</t>
  </si>
  <si>
    <r>
      <rPr>
        <rFont val="Noto Sans CJK SC"/>
        <b/>
        <color theme="1"/>
        <sz val="10.0"/>
      </rPr>
      <t>引き上げる額</t>
    </r>
    <r>
      <rPr>
        <rFont val="Yu Gothic"/>
        <b/>
        <color theme="1"/>
        <sz val="10.0"/>
      </rPr>
      <t>(</t>
    </r>
    <r>
      <rPr>
        <rFont val="Noto Sans CJK SC"/>
        <b/>
        <color theme="1"/>
        <sz val="10.0"/>
      </rPr>
      <t>時給</t>
    </r>
    <r>
      <rPr>
        <rFont val="Yu Gothic"/>
        <b/>
        <color theme="1"/>
        <sz val="10.0"/>
      </rPr>
      <t>)</t>
    </r>
  </si>
  <si>
    <r>
      <rPr>
        <rFont val="Noto Sans CJK SC"/>
        <b/>
        <color rgb="FF1F3864"/>
        <sz val="11.0"/>
      </rPr>
      <t>■ 令和</t>
    </r>
    <r>
      <rPr>
        <rFont val="Yu Gothic"/>
        <b/>
        <color rgb="FF1F3864"/>
        <sz val="11.0"/>
      </rPr>
      <t>8</t>
    </r>
    <r>
      <rPr>
        <rFont val="Noto Sans CJK SC"/>
        <b/>
        <color rgb="FF1F3864"/>
        <sz val="11.0"/>
      </rPr>
      <t>年度の主な変更点</t>
    </r>
  </si>
  <si>
    <r>
      <rPr>
        <rFont val="Noto Sans CJK SC"/>
        <color rgb="FF595959"/>
        <sz val="9.0"/>
      </rPr>
      <t>令和</t>
    </r>
    <r>
      <rPr>
        <rFont val="Yu Gothic"/>
        <color rgb="FF595959"/>
        <sz val="9.0"/>
      </rPr>
      <t>8</t>
    </r>
    <r>
      <rPr>
        <rFont val="Noto Sans CJK SC"/>
        <color rgb="FF595959"/>
        <sz val="9.0"/>
      </rPr>
      <t>年度は</t>
    </r>
    <r>
      <rPr>
        <rFont val="Yu Gothic"/>
        <color rgb="FF595959"/>
        <sz val="9.0"/>
      </rPr>
      <t>50</t>
    </r>
    <r>
      <rPr>
        <rFont val="Noto Sans CJK SC"/>
        <color rgb="FF595959"/>
        <sz val="9.0"/>
      </rPr>
      <t>円・</t>
    </r>
    <r>
      <rPr>
        <rFont val="Yu Gothic"/>
        <color rgb="FF595959"/>
        <sz val="9.0"/>
      </rPr>
      <t>70</t>
    </r>
    <r>
      <rPr>
        <rFont val="Noto Sans CJK SC"/>
        <color rgb="FF595959"/>
        <sz val="9.0"/>
      </rPr>
      <t>円・</t>
    </r>
    <r>
      <rPr>
        <rFont val="Yu Gothic"/>
        <color rgb="FF595959"/>
        <sz val="9.0"/>
      </rPr>
      <t>90</t>
    </r>
    <r>
      <rPr>
        <rFont val="Noto Sans CJK SC"/>
        <color rgb="FF595959"/>
        <sz val="9.0"/>
      </rPr>
      <t>円の</t>
    </r>
    <r>
      <rPr>
        <rFont val="Yu Gothic"/>
        <color rgb="FF595959"/>
        <sz val="9.0"/>
      </rPr>
      <t>3</t>
    </r>
    <r>
      <rPr>
        <rFont val="Noto Sans CJK SC"/>
        <color rgb="FF595959"/>
        <sz val="9.0"/>
      </rPr>
      <t>コース。</t>
    </r>
    <r>
      <rPr>
        <rFont val="Yu Gothic"/>
        <color rgb="FF595959"/>
        <sz val="9.0"/>
      </rPr>
      <t>50</t>
    </r>
    <r>
      <rPr>
        <rFont val="Noto Sans CJK SC"/>
        <color rgb="FF595959"/>
        <sz val="9.0"/>
      </rPr>
      <t>円未満の引上げは対象外です。パート・アルバイトを含む全労働者で判定します。</t>
    </r>
  </si>
  <si>
    <r>
      <rPr>
        <rFont val="Noto Sans CJK SC"/>
        <color theme="1"/>
        <sz val="10.0"/>
      </rPr>
      <t>・申請受付が</t>
    </r>
    <r>
      <rPr>
        <rFont val="Yu Gothic"/>
        <color theme="1"/>
        <sz val="10.0"/>
      </rPr>
      <t>4</t>
    </r>
    <r>
      <rPr>
        <rFont val="Noto Sans CJK SC"/>
        <color theme="1"/>
        <sz val="10.0"/>
      </rPr>
      <t>月開始から</t>
    </r>
    <r>
      <rPr>
        <rFont val="Yu Gothic"/>
        <color theme="1"/>
        <sz val="10.0"/>
      </rPr>
      <t>9</t>
    </r>
    <r>
      <rPr>
        <rFont val="Noto Sans CJK SC"/>
        <color theme="1"/>
        <sz val="10.0"/>
      </rPr>
      <t>月</t>
    </r>
    <r>
      <rPr>
        <rFont val="Yu Gothic"/>
        <color theme="1"/>
        <sz val="10.0"/>
      </rPr>
      <t>1</t>
    </r>
    <r>
      <rPr>
        <rFont val="Noto Sans CJK SC"/>
        <color theme="1"/>
        <sz val="10.0"/>
      </rPr>
      <t>日開始に変更されました</t>
    </r>
    <r>
      <rPr>
        <rFont val="Yu Gothic"/>
        <color theme="1"/>
        <sz val="10.0"/>
      </rPr>
      <t>(</t>
    </r>
    <r>
      <rPr>
        <rFont val="Noto Sans CJK SC"/>
        <color theme="1"/>
        <sz val="10.0"/>
      </rPr>
      <t>春〜夏は原則申請できません</t>
    </r>
    <r>
      <rPr>
        <rFont val="Yu Gothic"/>
        <color theme="1"/>
        <sz val="10.0"/>
      </rPr>
      <t>)</t>
    </r>
  </si>
  <si>
    <r>
      <rPr>
        <rFont val="Noto Sans CJK SC"/>
        <color theme="1"/>
        <sz val="10.0"/>
      </rPr>
      <t>引き上げる労働者は、週の所定労働時間が</t>
    </r>
    <r>
      <rPr>
        <rFont val="Yu Gothic"/>
        <color theme="1"/>
        <sz val="10.0"/>
      </rPr>
      <t>20</t>
    </r>
    <r>
      <rPr>
        <rFont val="Noto Sans CJK SC"/>
        <color theme="1"/>
        <sz val="10.0"/>
      </rPr>
      <t>時間以上で、雇入れ後</t>
    </r>
    <r>
      <rPr>
        <rFont val="Yu Gothic"/>
        <color theme="1"/>
        <sz val="10.0"/>
      </rPr>
      <t>6</t>
    </r>
    <r>
      <rPr>
        <rFont val="Noto Sans CJK SC"/>
        <color theme="1"/>
        <sz val="10.0"/>
      </rPr>
      <t>か月以上を経過した雇用保険被保険者ですか</t>
    </r>
  </si>
  <si>
    <r>
      <rPr>
        <rFont val="Yu Gothic"/>
        <color rgb="FF595959"/>
        <sz val="9.0"/>
      </rPr>
      <t>50</t>
    </r>
    <r>
      <rPr>
        <rFont val="Noto Sans CJK SC"/>
        <color rgb="FF595959"/>
        <sz val="9.0"/>
      </rPr>
      <t>円以上でコースが決まります。例</t>
    </r>
    <r>
      <rPr>
        <rFont val="Yu Gothic"/>
        <color rgb="FF595959"/>
        <sz val="9.0"/>
      </rPr>
      <t>:50</t>
    </r>
    <r>
      <rPr>
        <rFont val="Noto Sans CJK SC"/>
        <color rgb="FF595959"/>
        <sz val="9.0"/>
      </rPr>
      <t>円→</t>
    </r>
    <r>
      <rPr>
        <rFont val="Yu Gothic"/>
        <color rgb="FF595959"/>
        <sz val="9.0"/>
      </rPr>
      <t>50</t>
    </r>
    <r>
      <rPr>
        <rFont val="Noto Sans CJK SC"/>
        <color rgb="FF595959"/>
        <sz val="9.0"/>
      </rPr>
      <t>円コース</t>
    </r>
  </si>
  <si>
    <t>引き上げる対象労働者の人数</t>
  </si>
  <si>
    <r>
      <rPr>
        <rFont val="Noto Sans CJK SC"/>
        <color rgb="FF595959"/>
        <sz val="9.0"/>
      </rPr>
      <t>令和</t>
    </r>
    <r>
      <rPr>
        <rFont val="Yu Gothic"/>
        <color rgb="FF595959"/>
        <sz val="9.0"/>
      </rPr>
      <t>8</t>
    </r>
    <r>
      <rPr>
        <rFont val="Noto Sans CJK SC"/>
        <color rgb="FF595959"/>
        <sz val="9.0"/>
      </rPr>
      <t>年度は週</t>
    </r>
    <r>
      <rPr>
        <rFont val="Yu Gothic"/>
        <color rgb="FF595959"/>
        <sz val="9.0"/>
      </rPr>
      <t>20</t>
    </r>
    <r>
      <rPr>
        <rFont val="Noto Sans CJK SC"/>
        <color rgb="FF595959"/>
        <sz val="9.0"/>
      </rPr>
      <t>時間以上の雇用保険加入者が対象です。雇用期間も</t>
    </r>
    <r>
      <rPr>
        <rFont val="Yu Gothic"/>
        <color rgb="FF595959"/>
        <sz val="9.0"/>
      </rPr>
      <t>3</t>
    </r>
    <r>
      <rPr>
        <rFont val="Noto Sans CJK SC"/>
        <color rgb="FF595959"/>
        <sz val="9.0"/>
      </rPr>
      <t>か月以上→</t>
    </r>
    <r>
      <rPr>
        <rFont val="Yu Gothic"/>
        <color rgb="FF595959"/>
        <sz val="9.0"/>
      </rPr>
      <t>6</t>
    </r>
    <r>
      <rPr>
        <rFont val="Noto Sans CJK SC"/>
        <color rgb="FF595959"/>
        <sz val="9.0"/>
      </rPr>
      <t>か月以上に変更されました。ここが医療機関でいちばん多い脱落理由です。</t>
    </r>
  </si>
  <si>
    <r>
      <rPr>
        <rFont val="Noto Sans CJK SC"/>
        <color theme="1"/>
        <sz val="10.0"/>
      </rPr>
      <t>・コースが「</t>
    </r>
    <r>
      <rPr>
        <rFont val="Yu Gothic"/>
        <color theme="1"/>
        <sz val="10.0"/>
      </rPr>
      <t>30</t>
    </r>
    <r>
      <rPr>
        <rFont val="Noto Sans CJK SC"/>
        <color theme="1"/>
        <sz val="10.0"/>
      </rPr>
      <t>円・</t>
    </r>
    <r>
      <rPr>
        <rFont val="Yu Gothic"/>
        <color theme="1"/>
        <sz val="10.0"/>
      </rPr>
      <t>45</t>
    </r>
    <r>
      <rPr>
        <rFont val="Noto Sans CJK SC"/>
        <color theme="1"/>
        <sz val="10.0"/>
      </rPr>
      <t>円・</t>
    </r>
    <r>
      <rPr>
        <rFont val="Yu Gothic"/>
        <color theme="1"/>
        <sz val="10.0"/>
      </rPr>
      <t>60</t>
    </r>
    <r>
      <rPr>
        <rFont val="Noto Sans CJK SC"/>
        <color theme="1"/>
        <sz val="10.0"/>
      </rPr>
      <t>円・</t>
    </r>
    <r>
      <rPr>
        <rFont val="Yu Gothic"/>
        <color theme="1"/>
        <sz val="10.0"/>
      </rPr>
      <t>90</t>
    </r>
    <r>
      <rPr>
        <rFont val="Noto Sans CJK SC"/>
        <color theme="1"/>
        <sz val="10.0"/>
      </rPr>
      <t>円」の</t>
    </r>
    <r>
      <rPr>
        <rFont val="Yu Gothic"/>
        <color theme="1"/>
        <sz val="10.0"/>
      </rPr>
      <t>4</t>
    </r>
    <r>
      <rPr>
        <rFont val="Noto Sans CJK SC"/>
        <color theme="1"/>
        <sz val="10.0"/>
      </rPr>
      <t>種から「</t>
    </r>
    <r>
      <rPr>
        <rFont val="Yu Gothic"/>
        <color theme="1"/>
        <sz val="10.0"/>
      </rPr>
      <t>50</t>
    </r>
    <r>
      <rPr>
        <rFont val="Noto Sans CJK SC"/>
        <color theme="1"/>
        <sz val="10.0"/>
      </rPr>
      <t>円・</t>
    </r>
    <r>
      <rPr>
        <rFont val="Yu Gothic"/>
        <color theme="1"/>
        <sz val="10.0"/>
      </rPr>
      <t>70</t>
    </r>
    <r>
      <rPr>
        <rFont val="Noto Sans CJK SC"/>
        <color theme="1"/>
        <sz val="10.0"/>
      </rPr>
      <t>円・</t>
    </r>
    <r>
      <rPr>
        <rFont val="Yu Gothic"/>
        <color theme="1"/>
        <sz val="10.0"/>
      </rPr>
      <t>90</t>
    </r>
    <r>
      <rPr>
        <rFont val="Noto Sans CJK SC"/>
        <color theme="1"/>
        <sz val="10.0"/>
      </rPr>
      <t>円」の</t>
    </r>
    <r>
      <rPr>
        <rFont val="Yu Gothic"/>
        <color theme="1"/>
        <sz val="10.0"/>
      </rPr>
      <t>3</t>
    </r>
    <r>
      <rPr>
        <rFont val="Noto Sans CJK SC"/>
        <color theme="1"/>
        <sz val="10.0"/>
      </rPr>
      <t>コースに再編されました</t>
    </r>
  </si>
  <si>
    <t>人</t>
  </si>
  <si>
    <r>
      <rPr>
        <rFont val="Noto Sans CJK SC"/>
        <color rgb="FF595959"/>
        <sz val="9.0"/>
      </rPr>
      <t>令和</t>
    </r>
    <r>
      <rPr>
        <rFont val="Yu Gothic"/>
        <color rgb="FF595959"/>
        <sz val="9.0"/>
      </rPr>
      <t>8</t>
    </r>
    <r>
      <rPr>
        <rFont val="Noto Sans CJK SC"/>
        <color rgb="FF595959"/>
        <sz val="9.0"/>
      </rPr>
      <t>年度の発効日はまだ公表されていません。昨年度の時期が目安になります。</t>
    </r>
  </si>
  <si>
    <r>
      <rPr>
        <rFont val="Noto Sans CJK SC"/>
        <color theme="1"/>
        <sz val="10.0"/>
      </rPr>
      <t>いまの事業場内最低賃金は、令和</t>
    </r>
    <r>
      <rPr>
        <rFont val="Yu Gothic"/>
        <color theme="1"/>
        <sz val="10.0"/>
      </rPr>
      <t>8</t>
    </r>
    <r>
      <rPr>
        <rFont val="Noto Sans CJK SC"/>
        <color theme="1"/>
        <sz val="10.0"/>
      </rPr>
      <t>年度の改定後の地域別最低賃金を下回っていますか</t>
    </r>
  </si>
  <si>
    <r>
      <rPr>
        <rFont val="Noto Sans CJK SC"/>
        <color rgb="FF595959"/>
        <sz val="9.0"/>
      </rPr>
      <t>雇入れ後</t>
    </r>
    <r>
      <rPr>
        <rFont val="Yu Gothic"/>
        <color rgb="FF595959"/>
        <sz val="9.0"/>
      </rPr>
      <t>6</t>
    </r>
    <r>
      <rPr>
        <rFont val="Noto Sans CJK SC"/>
        <color rgb="FF595959"/>
        <sz val="9.0"/>
      </rPr>
      <t>か月以上を経過した雇用保険被保険者のみ数えます。</t>
    </r>
  </si>
  <si>
    <r>
      <rPr>
        <rFont val="Noto Sans CJK SC"/>
        <color theme="1"/>
        <sz val="10.0"/>
      </rPr>
      <t>・引き上げる労働者の要件が「雇入れ後</t>
    </r>
    <r>
      <rPr>
        <rFont val="Yu Gothic"/>
        <color theme="1"/>
        <sz val="10.0"/>
      </rPr>
      <t>3</t>
    </r>
    <r>
      <rPr>
        <rFont val="Noto Sans CJK SC"/>
        <color theme="1"/>
        <sz val="10.0"/>
      </rPr>
      <t>か月以上」から「</t>
    </r>
    <r>
      <rPr>
        <rFont val="Yu Gothic"/>
        <color theme="1"/>
        <sz val="10.0"/>
      </rPr>
      <t>6</t>
    </r>
    <r>
      <rPr>
        <rFont val="Noto Sans CJK SC"/>
        <color theme="1"/>
        <sz val="10.0"/>
      </rPr>
      <t>か月以上の雇用保険被保険者」に変更されました</t>
    </r>
  </si>
  <si>
    <r>
      <rPr>
        <rFont val="Noto Sans CJK SC"/>
        <b/>
        <color theme="1"/>
        <sz val="10.0"/>
      </rPr>
      <t>令和</t>
    </r>
    <r>
      <rPr>
        <rFont val="Yu Gothic"/>
        <b/>
        <color theme="1"/>
        <sz val="10.0"/>
      </rPr>
      <t>8</t>
    </r>
    <r>
      <rPr>
        <rFont val="Noto Sans CJK SC"/>
        <b/>
        <color theme="1"/>
        <sz val="10.0"/>
      </rPr>
      <t>年度の発効日</t>
    </r>
  </si>
  <si>
    <r>
      <rPr>
        <rFont val="Noto Sans CJK SC"/>
        <b/>
        <color theme="1"/>
        <sz val="10.0"/>
      </rPr>
      <t>設備投資等の予定額</t>
    </r>
    <r>
      <rPr>
        <rFont val="Yu Gothic"/>
        <b/>
        <color theme="1"/>
        <sz val="10.0"/>
      </rPr>
      <t>(</t>
    </r>
    <r>
      <rPr>
        <rFont val="Noto Sans CJK SC"/>
        <b/>
        <color theme="1"/>
        <sz val="10.0"/>
      </rPr>
      <t>税抜</t>
    </r>
    <r>
      <rPr>
        <rFont val="Yu Gothic"/>
        <b/>
        <color theme="1"/>
        <sz val="10.0"/>
      </rPr>
      <t>)</t>
    </r>
  </si>
  <si>
    <r>
      <rPr>
        <rFont val="Noto Sans CJK SC"/>
        <color rgb="FF595959"/>
        <sz val="9.0"/>
      </rPr>
      <t>令和</t>
    </r>
    <r>
      <rPr>
        <rFont val="Yu Gothic"/>
        <color rgb="FF595959"/>
        <sz val="9.0"/>
      </rPr>
      <t>8</t>
    </r>
    <r>
      <rPr>
        <rFont val="Noto Sans CJK SC"/>
        <color rgb="FF595959"/>
        <sz val="9.0"/>
      </rPr>
      <t>年度の対象事業場の要件です。改定後の額と同額以上だと対象外になります。</t>
    </r>
    <r>
      <rPr>
        <rFont val="Yu Gothic"/>
        <color rgb="FF595959"/>
        <sz val="9.0"/>
      </rPr>
      <t>STEP2</t>
    </r>
    <r>
      <rPr>
        <rFont val="Noto Sans CJK SC"/>
        <color rgb="FF595959"/>
        <sz val="9.0"/>
      </rPr>
      <t>で確認できます。</t>
    </r>
  </si>
  <si>
    <r>
      <rPr>
        <rFont val="Noto Sans CJK SC"/>
        <color theme="1"/>
        <sz val="10.0"/>
      </rPr>
      <t>・申請の締切は、地域別最低賃金の発効日の前日か</t>
    </r>
    <r>
      <rPr>
        <rFont val="Yu Gothic"/>
        <color theme="1"/>
        <sz val="10.0"/>
      </rPr>
      <t>11</t>
    </r>
    <r>
      <rPr>
        <rFont val="Noto Sans CJK SC"/>
        <color theme="1"/>
        <sz val="10.0"/>
      </rPr>
      <t>月末のいずれか早い方です</t>
    </r>
  </si>
  <si>
    <t>引上げ後の時給は、改定後の地域別最低賃金を上回りますか</t>
  </si>
  <si>
    <t>見積書ベースの金額。複数社から見積を取ることをおすすめします。</t>
  </si>
  <si>
    <r>
      <rPr>
        <rFont val="Noto Sans CJK SC"/>
        <color theme="1"/>
        <sz val="10.0"/>
      </rPr>
      <t>・事業完了期限は原則として</t>
    </r>
    <r>
      <rPr>
        <rFont val="Yu Gothic"/>
        <color theme="1"/>
        <sz val="10.0"/>
      </rPr>
      <t>1</t>
    </r>
    <r>
      <rPr>
        <rFont val="Noto Sans CJK SC"/>
        <color theme="1"/>
        <sz val="10.0"/>
      </rPr>
      <t>月</t>
    </r>
    <r>
      <rPr>
        <rFont val="Yu Gothic"/>
        <color theme="1"/>
        <sz val="10.0"/>
      </rPr>
      <t>31</t>
    </r>
    <r>
      <rPr>
        <rFont val="Noto Sans CJK SC"/>
        <color theme="1"/>
        <sz val="10.0"/>
      </rPr>
      <t>日です</t>
    </r>
  </si>
  <si>
    <t>特例事業者に該当しますか</t>
  </si>
  <si>
    <r>
      <rPr>
        <rFont val="Yu Gothic"/>
        <color rgb="FF595959"/>
        <sz val="9.0"/>
      </rPr>
      <t>10</t>
    </r>
    <r>
      <rPr>
        <rFont val="Noto Sans CJK SC"/>
        <color rgb="FF595959"/>
        <sz val="9.0"/>
      </rPr>
      <t>月以降に地域別最低賃金が改定されます。改定後の額を下回る計画は組めません。</t>
    </r>
    <r>
      <rPr>
        <rFont val="Yu Gothic"/>
        <color rgb="FF595959"/>
        <sz val="9.0"/>
      </rPr>
      <t>STEP2</t>
    </r>
    <r>
      <rPr>
        <rFont val="Noto Sans CJK SC"/>
        <color rgb="FF595959"/>
        <sz val="9.0"/>
      </rPr>
      <t>で確認できます。</t>
    </r>
  </si>
  <si>
    <r>
      <rPr>
        <rFont val="Noto Sans CJK SC"/>
        <color theme="1"/>
        <sz val="10.0"/>
      </rPr>
      <t>・対象事業場の要件が「地域別最低賃金との差額</t>
    </r>
    <r>
      <rPr>
        <rFont val="Yu Gothic"/>
        <color theme="1"/>
        <sz val="10.0"/>
      </rPr>
      <t>50</t>
    </r>
    <r>
      <rPr>
        <rFont val="Noto Sans CJK SC"/>
        <color theme="1"/>
        <sz val="10.0"/>
      </rPr>
      <t>円以内」から「事業場内最低賃金が改定後の地域別最低賃金未満」に変わり、対象が広がりました</t>
    </r>
  </si>
  <si>
    <t>生産性向上に資する設備投資等を予定していますか</t>
  </si>
  <si>
    <t>いいえ</t>
  </si>
  <si>
    <r>
      <rPr>
        <rFont val="Noto Sans CJK SC"/>
        <color theme="1"/>
        <sz val="10.0"/>
      </rPr>
      <t>・引き上げる対象労働者は、週の所定労働時間が</t>
    </r>
    <r>
      <rPr>
        <rFont val="Yu Gothic"/>
        <color theme="1"/>
        <sz val="10.0"/>
      </rPr>
      <t>20</t>
    </r>
    <r>
      <rPr>
        <rFont val="Noto Sans CJK SC"/>
        <color theme="1"/>
        <sz val="10.0"/>
      </rPr>
      <t>時間以上の雇用保険加入者です</t>
    </r>
  </si>
  <si>
    <r>
      <rPr>
        <rFont val="Noto Sans CJK SC"/>
        <color rgb="FF595959"/>
        <sz val="9.0"/>
      </rPr>
      <t>物価高騰等で利益率が低下している事業者など。該当する場合は</t>
    </r>
    <r>
      <rPr>
        <rFont val="Yu Gothic"/>
        <color rgb="FF595959"/>
        <sz val="9.0"/>
      </rPr>
      <t>10</t>
    </r>
    <r>
      <rPr>
        <rFont val="Noto Sans CJK SC"/>
        <color rgb="FF595959"/>
        <sz val="9.0"/>
      </rPr>
      <t>人以上の区分が使えます。</t>
    </r>
  </si>
  <si>
    <t>機械設備のほか、電子カルテ・予約システム・コンサルティング・人材育成なども対象になり得ます。</t>
  </si>
  <si>
    <r>
      <rPr>
        <rFont val="Noto Sans CJK SC"/>
        <b/>
        <color rgb="FF1F3864"/>
        <sz val="11.0"/>
      </rPr>
      <t>■ 都道府県によって締切が違います</t>
    </r>
    <r>
      <rPr>
        <rFont val="Yu Gothic"/>
        <b/>
        <color rgb="FF1F3864"/>
        <sz val="11.0"/>
      </rPr>
      <t>(</t>
    </r>
    <r>
      <rPr>
        <rFont val="Noto Sans CJK SC"/>
        <b/>
        <color rgb="FF1F3864"/>
        <sz val="11.0"/>
      </rPr>
      <t>重要</t>
    </r>
    <r>
      <rPr>
        <rFont val="Yu Gothic"/>
        <b/>
        <color rgb="FF1F3864"/>
        <sz val="11.0"/>
      </rPr>
      <t>)</t>
    </r>
  </si>
  <si>
    <t>■ 対象事業場かどうかの確認</t>
  </si>
  <si>
    <t>その設備は、まだ発注も契約もしていませんか</t>
  </si>
  <si>
    <r>
      <rPr>
        <rFont val="Noto Sans CJK SC"/>
        <color theme="1"/>
        <sz val="10.0"/>
      </rPr>
      <t>最低賃金の発効日は都道府県ごとに異なり、</t>
    </r>
    <r>
      <rPr>
        <rFont val="Yu Gothic"/>
        <color theme="1"/>
        <sz val="10.0"/>
      </rPr>
      <t>10</t>
    </r>
    <r>
      <rPr>
        <rFont val="Noto Sans CJK SC"/>
        <color theme="1"/>
        <sz val="10.0"/>
      </rPr>
      <t>月上旬の地域もあれば、翌年</t>
    </r>
    <r>
      <rPr>
        <rFont val="Yu Gothic"/>
        <color theme="1"/>
        <sz val="10.0"/>
      </rPr>
      <t>3</t>
    </r>
    <r>
      <rPr>
        <rFont val="Noto Sans CJK SC"/>
        <color theme="1"/>
        <sz val="10.0"/>
      </rPr>
      <t>月まで遅い地域もあります。</t>
    </r>
  </si>
  <si>
    <r>
      <rPr>
        <rFont val="Noto Sans CJK SC"/>
        <color theme="1"/>
        <sz val="10.0"/>
      </rPr>
      <t>現行の地域別最低賃金</t>
    </r>
    <r>
      <rPr>
        <rFont val="Yu Gothic"/>
        <color theme="1"/>
        <sz val="10.0"/>
      </rPr>
      <t>(</t>
    </r>
    <r>
      <rPr>
        <rFont val="Noto Sans CJK SC"/>
        <color theme="1"/>
        <sz val="10.0"/>
      </rPr>
      <t>令和</t>
    </r>
    <r>
      <rPr>
        <rFont val="Yu Gothic"/>
        <color theme="1"/>
        <sz val="10.0"/>
      </rPr>
      <t>7</t>
    </r>
    <r>
      <rPr>
        <rFont val="Noto Sans CJK SC"/>
        <color theme="1"/>
        <sz val="10.0"/>
      </rPr>
      <t>年度</t>
    </r>
    <r>
      <rPr>
        <rFont val="Yu Gothic"/>
        <color theme="1"/>
        <sz val="10.0"/>
      </rPr>
      <t>)</t>
    </r>
  </si>
  <si>
    <t>交付決定より前に発注すると対象外になります。最大の失敗パターンです。</t>
  </si>
  <si>
    <r>
      <rPr>
        <rFont val="Noto Sans CJK SC"/>
        <color rgb="FF595959"/>
        <sz val="9.0"/>
      </rPr>
      <t>公表後に設定</t>
    </r>
    <r>
      <rPr>
        <rFont val="Yu Gothic"/>
        <color rgb="FF595959"/>
        <sz val="9.0"/>
      </rPr>
      <t>_</t>
    </r>
    <r>
      <rPr>
        <rFont val="Noto Sans CJK SC"/>
        <color rgb="FF595959"/>
        <sz val="9.0"/>
      </rPr>
      <t>都道府県シートの</t>
    </r>
    <r>
      <rPr>
        <rFont val="Yu Gothic"/>
        <color rgb="FF595959"/>
        <sz val="9.0"/>
      </rPr>
      <t>E</t>
    </r>
    <r>
      <rPr>
        <rFont val="Noto Sans CJK SC"/>
        <color rgb="FF595959"/>
        <sz val="9.0"/>
      </rPr>
      <t>列へ入力すると、下の締切に反映されます。</t>
    </r>
  </si>
  <si>
    <r>
      <rPr>
        <rFont val="Noto Sans CJK SC"/>
        <color theme="1"/>
        <sz val="10.0"/>
      </rPr>
      <t>発効日が早い地域ほど申請できる期間が短くなり、</t>
    </r>
    <r>
      <rPr>
        <rFont val="Yu Gothic"/>
        <color theme="1"/>
        <sz val="10.0"/>
      </rPr>
      <t>9</t>
    </r>
    <r>
      <rPr>
        <rFont val="Noto Sans CJK SC"/>
        <color theme="1"/>
        <sz val="10.0"/>
      </rPr>
      <t>月</t>
    </r>
    <r>
      <rPr>
        <rFont val="Yu Gothic"/>
        <color theme="1"/>
        <sz val="10.0"/>
      </rPr>
      <t>1</t>
    </r>
    <r>
      <rPr>
        <rFont val="Noto Sans CJK SC"/>
        <color theme="1"/>
        <sz val="10.0"/>
      </rPr>
      <t>日からわずか</t>
    </r>
    <r>
      <rPr>
        <rFont val="Yu Gothic"/>
        <color theme="1"/>
        <sz val="10.0"/>
      </rPr>
      <t>1</t>
    </r>
    <r>
      <rPr>
        <rFont val="Noto Sans CJK SC"/>
        <color theme="1"/>
        <sz val="10.0"/>
      </rPr>
      <t>か月ほどしかない場合があります。</t>
    </r>
  </si>
  <si>
    <r>
      <rPr>
        <rFont val="Noto Sans CJK SC"/>
        <color theme="1"/>
        <sz val="10.0"/>
      </rPr>
      <t>「</t>
    </r>
    <r>
      <rPr>
        <rFont val="Yu Gothic"/>
        <color theme="1"/>
        <sz val="10.0"/>
      </rPr>
      <t>10</t>
    </r>
    <r>
      <rPr>
        <rFont val="Noto Sans CJK SC"/>
        <color theme="1"/>
        <sz val="10.0"/>
      </rPr>
      <t>月から全国一斉」という誤解が多いところです。必ず</t>
    </r>
    <r>
      <rPr>
        <rFont val="Yu Gothic"/>
        <color theme="1"/>
        <sz val="10.0"/>
      </rPr>
      <t>STEP3</t>
    </r>
    <r>
      <rPr>
        <rFont val="Noto Sans CJK SC"/>
        <color theme="1"/>
        <sz val="10.0"/>
      </rPr>
      <t>で自社の都道府県の締切をご確認ください。</t>
    </r>
  </si>
  <si>
    <t>自社の都道府県の申請締切までに、申請できますか</t>
  </si>
  <si>
    <r>
      <rPr>
        <rFont val="Noto Sans CJK SC"/>
        <b/>
        <color theme="1"/>
        <sz val="10.0"/>
      </rPr>
      <t>申請の締切</t>
    </r>
    <r>
      <rPr>
        <rFont val="Yu Gothic"/>
        <b/>
        <color theme="1"/>
        <sz val="10.0"/>
      </rPr>
      <t>(</t>
    </r>
    <r>
      <rPr>
        <rFont val="Noto Sans CJK SC"/>
        <b/>
        <color theme="1"/>
        <sz val="10.0"/>
      </rPr>
      <t>目安</t>
    </r>
    <r>
      <rPr>
        <rFont val="Yu Gothic"/>
        <b/>
        <color theme="1"/>
        <sz val="10.0"/>
      </rPr>
      <t>)</t>
    </r>
  </si>
  <si>
    <t>■ 必ずお読みください</t>
  </si>
  <si>
    <r>
      <rPr>
        <rFont val="Noto Sans CJK SC"/>
        <color rgb="FF595959"/>
        <sz val="9.0"/>
      </rPr>
      <t>締切は最低賃金の発効日前日か</t>
    </r>
    <r>
      <rPr>
        <rFont val="Yu Gothic"/>
        <color rgb="FF595959"/>
        <sz val="9.0"/>
      </rPr>
      <t>11</t>
    </r>
    <r>
      <rPr>
        <rFont val="Noto Sans CJK SC"/>
        <color rgb="FF595959"/>
        <sz val="9.0"/>
      </rPr>
      <t>月末の早い方。都道府県で異なります。</t>
    </r>
    <r>
      <rPr>
        <rFont val="Yu Gothic"/>
        <color rgb="FF595959"/>
        <sz val="9.0"/>
      </rPr>
      <t>STEP3</t>
    </r>
    <r>
      <rPr>
        <rFont val="Noto Sans CJK SC"/>
        <color rgb="FF595959"/>
        <sz val="9.0"/>
      </rPr>
      <t>で確認できます。</t>
    </r>
  </si>
  <si>
    <t>本シートは制度の概要を整理した簡易的な自己診断ツールであり、助成金の支給を保証するものではありません。</t>
  </si>
  <si>
    <r>
      <rPr>
        <rFont val="Noto Sans CJK SC"/>
        <color theme="1"/>
        <sz val="10.0"/>
      </rPr>
      <t>設備の導入・支払と賃上げを、</t>
    </r>
    <r>
      <rPr>
        <rFont val="Yu Gothic"/>
        <color theme="1"/>
        <sz val="10.0"/>
      </rPr>
      <t>1</t>
    </r>
    <r>
      <rPr>
        <rFont val="Noto Sans CJK SC"/>
        <color theme="1"/>
        <sz val="10.0"/>
      </rPr>
      <t>月</t>
    </r>
    <r>
      <rPr>
        <rFont val="Yu Gothic"/>
        <color theme="1"/>
        <sz val="10.0"/>
      </rPr>
      <t>31</t>
    </r>
    <r>
      <rPr>
        <rFont val="Noto Sans CJK SC"/>
        <color theme="1"/>
        <sz val="10.0"/>
      </rPr>
      <t>日までに完了できますか</t>
    </r>
  </si>
  <si>
    <t>簡易判定シミュレーションですので、誤りがあるかもしれません。最終的な確認を行ってください。</t>
  </si>
  <si>
    <r>
      <rPr>
        <rFont val="Noto Sans CJK SC"/>
        <color rgb="FF595959"/>
        <sz val="9.0"/>
      </rPr>
      <t>事業完了期限は原則</t>
    </r>
    <r>
      <rPr>
        <rFont val="Yu Gothic"/>
        <color rgb="FF595959"/>
        <sz val="9.0"/>
      </rPr>
      <t>1</t>
    </r>
    <r>
      <rPr>
        <rFont val="Noto Sans CJK SC"/>
        <color rgb="FF595959"/>
        <sz val="9.0"/>
      </rPr>
      <t>月</t>
    </r>
    <r>
      <rPr>
        <rFont val="Yu Gothic"/>
        <color rgb="FF595959"/>
        <sz val="9.0"/>
      </rPr>
      <t>31</t>
    </r>
    <r>
      <rPr>
        <rFont val="Noto Sans CJK SC"/>
        <color rgb="FF595959"/>
        <sz val="9.0"/>
      </rPr>
      <t>日。医療機器はリードタイムが長いため、納期の確認が必須です。</t>
    </r>
  </si>
  <si>
    <t>実際の支給要件・上限額・審査は厚生労働省および都道府県労働局の判断によります。</t>
  </si>
  <si>
    <r>
      <rPr>
        <rFont val="Noto Sans CJK SC"/>
        <color theme="1"/>
        <sz val="10.0"/>
      </rPr>
      <t>賃金台帳・出勤簿・就業規則</t>
    </r>
    <r>
      <rPr>
        <rFont val="Yu Gothic"/>
        <color theme="1"/>
        <sz val="10.0"/>
      </rPr>
      <t>(</t>
    </r>
    <r>
      <rPr>
        <rFont val="Noto Sans CJK SC"/>
        <color theme="1"/>
        <sz val="10.0"/>
      </rPr>
      <t>賃金規程</t>
    </r>
    <r>
      <rPr>
        <rFont val="Yu Gothic"/>
        <color theme="1"/>
        <sz val="10.0"/>
      </rPr>
      <t>)</t>
    </r>
    <r>
      <rPr>
        <rFont val="Noto Sans CJK SC"/>
        <color theme="1"/>
        <sz val="10.0"/>
      </rPr>
      <t>は整備されていますか</t>
    </r>
  </si>
  <si>
    <r>
      <rPr>
        <rFont val="Noto Sans CJK SC"/>
        <color theme="1"/>
        <sz val="10.0"/>
      </rPr>
      <t>最新の正式な要件は、厚生労働省が公表する令和</t>
    </r>
    <r>
      <rPr>
        <rFont val="Yu Gothic"/>
        <color theme="1"/>
        <sz val="10.0"/>
      </rPr>
      <t>8</t>
    </r>
    <r>
      <rPr>
        <rFont val="Noto Sans CJK SC"/>
        <color theme="1"/>
        <sz val="10.0"/>
      </rPr>
      <t>年度の公式リーフレット・要領で必ずご確認ください。</t>
    </r>
  </si>
  <si>
    <t>申請時と実績報告時に提出を求められます。未整備の場合は申請前の整備が必要です。</t>
  </si>
  <si>
    <t>■ 判定に迷ったとき・申請をご検討のとき</t>
  </si>
  <si>
    <t>回答済みの項目数</t>
  </si>
  <si>
    <t>業務改善助成金の申請書類の作成と労働局への提出代行は、社会保険労務士の独占業務です。</t>
  </si>
  <si>
    <t>「事業場をどう区切るか」「対象労働者に該当するか」など判断が分かれる論点は、都道府県労働局にご相談ください。</t>
  </si>
  <si>
    <r>
      <rPr>
        <rFont val="Noto Sans CJK SC"/>
        <color rgb="FF595959"/>
        <sz val="9.0"/>
      </rPr>
      <t>発効日の前日と</t>
    </r>
    <r>
      <rPr>
        <rFont val="Yu Gothic"/>
        <color rgb="FF595959"/>
        <sz val="9.0"/>
      </rPr>
      <t>11</t>
    </r>
    <r>
      <rPr>
        <rFont val="Noto Sans CJK SC"/>
        <color rgb="FF595959"/>
        <sz val="9.0"/>
      </rPr>
      <t>月末のうち早い方です。発効日が未公表の間は</t>
    </r>
    <r>
      <rPr>
        <rFont val="Yu Gothic"/>
        <color rgb="FF595959"/>
        <sz val="9.0"/>
      </rPr>
      <t>11</t>
    </r>
    <r>
      <rPr>
        <rFont val="Noto Sans CJK SC"/>
        <color rgb="FF595959"/>
        <sz val="9.0"/>
      </rPr>
      <t>月末を表示します。</t>
    </r>
  </si>
  <si>
    <r>
      <rPr>
        <rFont val="Yu Gothic"/>
        <b/>
        <color theme="1"/>
        <sz val="10.0"/>
      </rPr>
      <t>9</t>
    </r>
    <r>
      <rPr>
        <rFont val="Noto Sans CJK SC"/>
        <b/>
        <color theme="1"/>
        <sz val="10.0"/>
      </rPr>
      <t>月</t>
    </r>
    <r>
      <rPr>
        <rFont val="Yu Gothic"/>
        <b/>
        <color theme="1"/>
        <sz val="10.0"/>
      </rPr>
      <t>1</t>
    </r>
    <r>
      <rPr>
        <rFont val="Noto Sans CJK SC"/>
        <b/>
        <color theme="1"/>
        <sz val="10.0"/>
      </rPr>
      <t>日から締切までの日数</t>
    </r>
  </si>
  <si>
    <r>
      <rPr>
        <rFont val="Noto Sans CJK SC"/>
        <color rgb="FF595959"/>
        <sz val="9.0"/>
      </rPr>
      <t>設定</t>
    </r>
    <r>
      <rPr>
        <rFont val="Yu Gothic"/>
        <color rgb="FF595959"/>
        <sz val="9.0"/>
      </rPr>
      <t>_</t>
    </r>
    <r>
      <rPr>
        <rFont val="Noto Sans CJK SC"/>
        <color rgb="FF595959"/>
        <sz val="9.0"/>
      </rPr>
      <t>都道府県シートから参照します。</t>
    </r>
  </si>
  <si>
    <t>【川西隆之社労士事務所】問い合わせフォーム　https://kawanishi-sr.com/contact/</t>
  </si>
  <si>
    <r>
      <rPr>
        <rFont val="Noto Sans CJK SC"/>
        <color theme="1"/>
        <sz val="10.0"/>
      </rPr>
      <t>改定後の見込み額</t>
    </r>
    <r>
      <rPr>
        <rFont val="Yu Gothic"/>
        <color theme="1"/>
        <sz val="10.0"/>
      </rPr>
      <t>(</t>
    </r>
    <r>
      <rPr>
        <rFont val="Noto Sans CJK SC"/>
        <color theme="1"/>
        <sz val="10.0"/>
      </rPr>
      <t>現行＋見込み上乗せ額</t>
    </r>
    <r>
      <rPr>
        <rFont val="Yu Gothic"/>
        <color theme="1"/>
        <sz val="10.0"/>
      </rPr>
      <t>)</t>
    </r>
  </si>
  <si>
    <t>「いいえ」の数</t>
  </si>
  <si>
    <t>「わからない」の数</t>
  </si>
  <si>
    <r>
      <rPr>
        <rFont val="Noto Sans CJK SC"/>
        <color rgb="FF595959"/>
        <sz val="9.0"/>
      </rPr>
      <t>この日数しか申請の機会がありません。短い地域ほど</t>
    </r>
    <r>
      <rPr>
        <rFont val="Yu Gothic"/>
        <color rgb="FF595959"/>
        <sz val="9.0"/>
      </rPr>
      <t>8</t>
    </r>
    <r>
      <rPr>
        <rFont val="Noto Sans CJK SC"/>
        <color rgb="FF595959"/>
        <sz val="9.0"/>
      </rPr>
      <t>月中の準備が必須です。</t>
    </r>
  </si>
  <si>
    <t>昨年度の傾向からの注意</t>
  </si>
  <si>
    <r>
      <rPr>
        <rFont val="Yu Gothic"/>
        <color rgb="FF595959"/>
        <sz val="9.0"/>
      </rPr>
      <t>10</t>
    </r>
    <r>
      <rPr>
        <rFont val="Noto Sans CJK SC"/>
        <color rgb="FF595959"/>
        <sz val="9.0"/>
      </rPr>
      <t>月以降の改定を見込んだ概算です。正式な額は答申の公表をご確認ください。</t>
    </r>
  </si>
  <si>
    <t>対象となる事業場内最低賃金の範囲</t>
  </si>
  <si>
    <t>判定結果</t>
  </si>
  <si>
    <r>
      <rPr>
        <rFont val="Noto Sans CJK SC"/>
        <color rgb="FF595959"/>
        <sz val="9.0"/>
      </rPr>
      <t>令和</t>
    </r>
    <r>
      <rPr>
        <rFont val="Yu Gothic"/>
        <color rgb="FF595959"/>
        <sz val="9.0"/>
      </rPr>
      <t>8</t>
    </r>
    <r>
      <rPr>
        <rFont val="Noto Sans CJK SC"/>
        <color rgb="FF595959"/>
        <sz val="9.0"/>
      </rPr>
      <t>年度は、事業場内最低賃金が改定後の地域別最低賃金「未満」の事業場が対象です</t>
    </r>
    <r>
      <rPr>
        <rFont val="Yu Gothic"/>
        <color rgb="FF595959"/>
        <sz val="9.0"/>
      </rPr>
      <t>(</t>
    </r>
    <r>
      <rPr>
        <rFont val="Noto Sans CJK SC"/>
        <color rgb="FF595959"/>
        <sz val="9.0"/>
      </rPr>
      <t>同額は対象外</t>
    </r>
    <r>
      <rPr>
        <rFont val="Yu Gothic"/>
        <color rgb="FF595959"/>
        <sz val="9.0"/>
      </rPr>
      <t>)</t>
    </r>
    <r>
      <rPr>
        <rFont val="Noto Sans CJK SC"/>
        <color rgb="FF595959"/>
        <sz val="9.0"/>
      </rPr>
      <t>。</t>
    </r>
  </si>
  <si>
    <t>対象事業場の判定</t>
  </si>
  <si>
    <t>※「いいえ」があっても、賃上げ計画や設備の選び方を見直せば対象になるケースがあります。</t>
  </si>
  <si>
    <r>
      <rPr>
        <rFont val="Noto Sans CJK SC"/>
        <color rgb="FF595959"/>
        <sz val="9.0"/>
      </rPr>
      <t>令和</t>
    </r>
    <r>
      <rPr>
        <rFont val="Yu Gothic"/>
        <color rgb="FF595959"/>
        <sz val="9.0"/>
      </rPr>
      <t>8</t>
    </r>
    <r>
      <rPr>
        <rFont val="Noto Sans CJK SC"/>
        <color rgb="FF595959"/>
        <sz val="9.0"/>
      </rPr>
      <t>年度の発効日が公表されるまでの目安です。</t>
    </r>
  </si>
  <si>
    <t>時期</t>
  </si>
  <si>
    <t>済</t>
  </si>
  <si>
    <t>やること／つまずきやすい点</t>
  </si>
  <si>
    <r>
      <rPr>
        <rFont val="Noto Sans CJK SC"/>
        <b/>
        <color theme="1"/>
        <sz val="10.0"/>
      </rPr>
      <t>〜</t>
    </r>
    <r>
      <rPr>
        <rFont val="Yu Gothic"/>
        <b/>
        <color theme="1"/>
        <sz val="10.0"/>
      </rPr>
      <t>8</t>
    </r>
    <r>
      <rPr>
        <rFont val="Noto Sans CJK SC"/>
        <b/>
        <color theme="1"/>
        <sz val="10.0"/>
      </rPr>
      <t>月中</t>
    </r>
  </si>
  <si>
    <t>引上げ後の事業場内最低賃金</t>
  </si>
  <si>
    <t>□</t>
  </si>
  <si>
    <r>
      <rPr>
        <rFont val="Noto Sans CJK SC"/>
        <color theme="1"/>
        <sz val="10.0"/>
      </rPr>
      <t>設備・システムの選定と見積の取得</t>
    </r>
    <r>
      <rPr>
        <rFont val="Yu Gothic"/>
        <color theme="1"/>
        <sz val="10.0"/>
      </rPr>
      <t>(</t>
    </r>
    <r>
      <rPr>
        <rFont val="Noto Sans CJK SC"/>
        <color theme="1"/>
        <sz val="10.0"/>
      </rPr>
      <t>複数社</t>
    </r>
    <r>
      <rPr>
        <rFont val="Yu Gothic"/>
        <color theme="1"/>
        <sz val="10.0"/>
      </rPr>
      <t>)</t>
    </r>
    <r>
      <rPr>
        <rFont val="Noto Sans CJK SC"/>
        <color theme="1"/>
        <sz val="10.0"/>
      </rPr>
      <t>。医療機器は納期が長く、</t>
    </r>
    <r>
      <rPr>
        <rFont val="Yu Gothic"/>
        <color theme="1"/>
        <sz val="10.0"/>
      </rPr>
      <t>1</t>
    </r>
    <r>
      <rPr>
        <rFont val="Noto Sans CJK SC"/>
        <color theme="1"/>
        <sz val="10.0"/>
      </rPr>
      <t>月</t>
    </r>
    <r>
      <rPr>
        <rFont val="Yu Gothic"/>
        <color theme="1"/>
        <sz val="10.0"/>
      </rPr>
      <t>31</t>
    </r>
    <r>
      <rPr>
        <rFont val="Noto Sans CJK SC"/>
        <color theme="1"/>
        <sz val="10.0"/>
      </rPr>
      <t>日の事業完了に間に合わないことがあります。</t>
    </r>
  </si>
  <si>
    <r>
      <rPr>
        <rFont val="Noto Sans CJK SC"/>
        <b/>
        <color theme="1"/>
        <sz val="10.0"/>
      </rPr>
      <t>〜</t>
    </r>
    <r>
      <rPr>
        <rFont val="Yu Gothic"/>
        <b/>
        <color theme="1"/>
        <sz val="10.0"/>
      </rPr>
      <t>8</t>
    </r>
    <r>
      <rPr>
        <rFont val="Noto Sans CJK SC"/>
        <b/>
        <color theme="1"/>
        <sz val="10.0"/>
      </rPr>
      <t>月中</t>
    </r>
  </si>
  <si>
    <t>引上げ後と改定後最低賃金の比較</t>
  </si>
  <si>
    <r>
      <rPr>
        <rFont val="Noto Sans CJK SC"/>
        <color theme="1"/>
        <sz val="10.0"/>
      </rPr>
      <t>賃上げ計画の策定。改定後の地域別最低賃金を下回らない水準に設定してください</t>
    </r>
    <r>
      <rPr>
        <rFont val="Yu Gothic"/>
        <color theme="1"/>
        <sz val="10.0"/>
      </rPr>
      <t>(STEP2</t>
    </r>
    <r>
      <rPr>
        <rFont val="Noto Sans CJK SC"/>
        <color theme="1"/>
        <sz val="10.0"/>
      </rPr>
      <t>で確認</t>
    </r>
    <r>
      <rPr>
        <rFont val="Yu Gothic"/>
        <color theme="1"/>
        <sz val="10.0"/>
      </rPr>
      <t>)</t>
    </r>
    <r>
      <rPr>
        <rFont val="Noto Sans CJK SC"/>
        <color theme="1"/>
        <sz val="10.0"/>
      </rPr>
      <t>。</t>
    </r>
  </si>
  <si>
    <r>
      <rPr>
        <rFont val="Noto Sans CJK SC"/>
        <b/>
        <color theme="1"/>
        <sz val="10.0"/>
      </rPr>
      <t>〜</t>
    </r>
    <r>
      <rPr>
        <rFont val="Yu Gothic"/>
        <b/>
        <color theme="1"/>
        <sz val="10.0"/>
      </rPr>
      <t>8</t>
    </r>
    <r>
      <rPr>
        <rFont val="Noto Sans CJK SC"/>
        <b/>
        <color theme="1"/>
        <sz val="10.0"/>
      </rPr>
      <t>月中</t>
    </r>
  </si>
  <si>
    <r>
      <rPr>
        <rFont val="Noto Sans CJK SC"/>
        <color theme="1"/>
        <sz val="10.0"/>
      </rPr>
      <t>賃金台帳・出勤簿・就業規則</t>
    </r>
    <r>
      <rPr>
        <rFont val="Yu Gothic"/>
        <color theme="1"/>
        <sz val="10.0"/>
      </rPr>
      <t>(</t>
    </r>
    <r>
      <rPr>
        <rFont val="Noto Sans CJK SC"/>
        <color theme="1"/>
        <sz val="10.0"/>
      </rPr>
      <t>賃金規程</t>
    </r>
    <r>
      <rPr>
        <rFont val="Yu Gothic"/>
        <color theme="1"/>
        <sz val="10.0"/>
      </rPr>
      <t>)</t>
    </r>
    <r>
      <rPr>
        <rFont val="Noto Sans CJK SC"/>
        <color theme="1"/>
        <sz val="10.0"/>
      </rPr>
      <t>の整備。未整備だと申請段階で止まります。</t>
    </r>
  </si>
  <si>
    <r>
      <rPr>
        <rFont val="Noto Sans CJK SC"/>
        <b/>
        <color theme="1"/>
        <sz val="10.0"/>
      </rPr>
      <t>〜</t>
    </r>
    <r>
      <rPr>
        <rFont val="Yu Gothic"/>
        <b/>
        <color theme="1"/>
        <sz val="10.0"/>
      </rPr>
      <t>8</t>
    </r>
    <r>
      <rPr>
        <rFont val="Noto Sans CJK SC"/>
        <b/>
        <color theme="1"/>
        <sz val="10.0"/>
      </rPr>
      <t>月中</t>
    </r>
  </si>
  <si>
    <r>
      <rPr>
        <rFont val="Yu Gothic"/>
        <color theme="1"/>
        <sz val="10.0"/>
      </rPr>
      <t>G</t>
    </r>
    <r>
      <rPr>
        <rFont val="Noto Sans CJK SC"/>
        <color theme="1"/>
        <sz val="10.0"/>
      </rPr>
      <t>ビズ</t>
    </r>
    <r>
      <rPr>
        <rFont val="Yu Gothic"/>
        <color theme="1"/>
        <sz val="10.0"/>
      </rPr>
      <t>ID</t>
    </r>
    <r>
      <rPr>
        <rFont val="Noto Sans CJK SC"/>
        <color theme="1"/>
        <sz val="10.0"/>
      </rPr>
      <t>プライムの取得</t>
    </r>
    <r>
      <rPr>
        <rFont val="Yu Gothic"/>
        <color theme="1"/>
        <sz val="10.0"/>
      </rPr>
      <t>(</t>
    </r>
    <r>
      <rPr>
        <rFont val="Noto Sans CJK SC"/>
        <color theme="1"/>
        <sz val="10.0"/>
      </rPr>
      <t>電子申請を使う場合</t>
    </r>
    <r>
      <rPr>
        <rFont val="Yu Gothic"/>
        <color theme="1"/>
        <sz val="10.0"/>
      </rPr>
      <t>)</t>
    </r>
    <r>
      <rPr>
        <rFont val="Noto Sans CJK SC"/>
        <color theme="1"/>
        <sz val="10.0"/>
      </rPr>
      <t>。発行までに日数がかかります。</t>
    </r>
  </si>
  <si>
    <r>
      <rPr>
        <rFont val="Yu Gothic"/>
        <b/>
        <color theme="1"/>
        <sz val="10.0"/>
      </rPr>
      <t>8</t>
    </r>
    <r>
      <rPr>
        <rFont val="Noto Sans CJK SC"/>
        <b/>
        <color theme="1"/>
        <sz val="10.0"/>
      </rPr>
      <t>月下旬〜</t>
    </r>
    <r>
      <rPr>
        <rFont val="Yu Gothic"/>
        <b/>
        <color theme="1"/>
        <sz val="10.0"/>
      </rPr>
      <t>9</t>
    </r>
    <r>
      <rPr>
        <rFont val="Noto Sans CJK SC"/>
        <b/>
        <color theme="1"/>
        <sz val="10.0"/>
      </rPr>
      <t>月初旬</t>
    </r>
  </si>
  <si>
    <t>■ 助成額の自動計算</t>
  </si>
  <si>
    <t>計算の可否</t>
  </si>
  <si>
    <t>自社の都道府県の最低賃金の答申額と発効日を確認し、賃上げ計画を確定する。</t>
  </si>
  <si>
    <r>
      <rPr>
        <rFont val="Yu Gothic"/>
        <b/>
        <color theme="1"/>
        <sz val="10.0"/>
      </rPr>
      <t>9</t>
    </r>
    <r>
      <rPr>
        <rFont val="Noto Sans CJK SC"/>
        <b/>
        <color theme="1"/>
        <sz val="10.0"/>
      </rPr>
      <t>月</t>
    </r>
    <r>
      <rPr>
        <rFont val="Yu Gothic"/>
        <b/>
        <color theme="1"/>
        <sz val="10.0"/>
      </rPr>
      <t>1</t>
    </r>
    <r>
      <rPr>
        <rFont val="Noto Sans CJK SC"/>
        <b/>
        <color theme="1"/>
        <sz val="10.0"/>
      </rPr>
      <t>日〜</t>
    </r>
  </si>
  <si>
    <r>
      <rPr>
        <rFont val="Noto Sans CJK SC"/>
        <color theme="1"/>
        <sz val="10.0"/>
      </rPr>
      <t>交付申請</t>
    </r>
    <r>
      <rPr>
        <rFont val="Yu Gothic"/>
        <color theme="1"/>
        <sz val="10.0"/>
      </rPr>
      <t>(</t>
    </r>
    <r>
      <rPr>
        <rFont val="Noto Sans CJK SC"/>
        <color theme="1"/>
        <sz val="10.0"/>
      </rPr>
      <t>交付申請書・事業計画書・見積書等を労働局へ提出</t>
    </r>
    <r>
      <rPr>
        <rFont val="Yu Gothic"/>
        <color theme="1"/>
        <sz val="10.0"/>
      </rPr>
      <t>)</t>
    </r>
    <r>
      <rPr>
        <rFont val="Noto Sans CJK SC"/>
        <color theme="1"/>
        <sz val="10.0"/>
      </rPr>
      <t>。受付開始は</t>
    </r>
    <r>
      <rPr>
        <rFont val="Yu Gothic"/>
        <color theme="1"/>
        <sz val="10.0"/>
      </rPr>
      <t>9</t>
    </r>
    <r>
      <rPr>
        <rFont val="Noto Sans CJK SC"/>
        <color theme="1"/>
        <sz val="10.0"/>
      </rPr>
      <t>月</t>
    </r>
    <r>
      <rPr>
        <rFont val="Yu Gothic"/>
        <color theme="1"/>
        <sz val="10.0"/>
      </rPr>
      <t>1</t>
    </r>
    <r>
      <rPr>
        <rFont val="Noto Sans CJK SC"/>
        <color theme="1"/>
        <sz val="10.0"/>
      </rPr>
      <t>日です。</t>
    </r>
  </si>
  <si>
    <t>上記の締切まで</t>
  </si>
  <si>
    <t>申請の締切。発効日が早い地域は期間が非常に短くなります。</t>
  </si>
  <si>
    <r>
      <rPr>
        <rFont val="Noto Sans CJK SC"/>
        <b/>
        <color theme="1"/>
        <sz val="10.0"/>
      </rPr>
      <t>申請から</t>
    </r>
    <r>
      <rPr>
        <rFont val="Yu Gothic"/>
        <b/>
        <color theme="1"/>
        <sz val="10.0"/>
      </rPr>
      <t>1</t>
    </r>
    <r>
      <rPr>
        <rFont val="Noto Sans CJK SC"/>
        <b/>
        <color theme="1"/>
        <sz val="10.0"/>
      </rPr>
      <t>〜</t>
    </r>
    <r>
      <rPr>
        <rFont val="Yu Gothic"/>
        <b/>
        <color theme="1"/>
        <sz val="10.0"/>
      </rPr>
      <t>3</t>
    </r>
    <r>
      <rPr>
        <rFont val="Noto Sans CJK SC"/>
        <b/>
        <color theme="1"/>
        <sz val="10.0"/>
      </rPr>
      <t>か月</t>
    </r>
  </si>
  <si>
    <t>交付決定を待つ。この間に発注してはいけません。最大の失敗パターンです。</t>
  </si>
  <si>
    <r>
      <rPr>
        <rFont val="Noto Sans CJK SC"/>
        <color rgb="FF595959"/>
        <sz val="9.0"/>
      </rPr>
      <t>対象事業場に該当しない場合、または引上げ額が</t>
    </r>
    <r>
      <rPr>
        <rFont val="Yu Gothic"/>
        <color rgb="FF595959"/>
        <sz val="9.0"/>
      </rPr>
      <t>50</t>
    </r>
    <r>
      <rPr>
        <rFont val="Noto Sans CJK SC"/>
        <color rgb="FF595959"/>
        <sz val="9.0"/>
      </rPr>
      <t>円未満の場合は、以下の計算を行いません。</t>
    </r>
  </si>
  <si>
    <t>交付決定後</t>
  </si>
  <si>
    <t>該当コース</t>
  </si>
  <si>
    <t>特につまずきやすい6つの論点</t>
  </si>
  <si>
    <r>
      <rPr>
        <rFont val="Yu Gothic"/>
        <b/>
        <color theme="1"/>
        <sz val="10.0"/>
      </rPr>
      <t xml:space="preserve">1. </t>
    </r>
    <r>
      <rPr>
        <rFont val="Noto Sans CJK SC"/>
        <b/>
        <color theme="1"/>
        <sz val="10.0"/>
      </rPr>
      <t>対象労働者がいない</t>
    </r>
  </si>
  <si>
    <t>設備の発注・導入・支払。交付決定前の発注・契約・支払はすべて対象外です。</t>
  </si>
  <si>
    <r>
      <rPr>
        <rFont val="Yu Gothic"/>
        <color rgb="FF595959"/>
        <sz val="9.0"/>
      </rPr>
      <t>50</t>
    </r>
    <r>
      <rPr>
        <rFont val="Noto Sans CJK SC"/>
        <color rgb="FF595959"/>
        <sz val="9.0"/>
      </rPr>
      <t>円未満の引上げは令和</t>
    </r>
    <r>
      <rPr>
        <rFont val="Yu Gothic"/>
        <color rgb="FF595959"/>
        <sz val="9.0"/>
      </rPr>
      <t>8</t>
    </r>
    <r>
      <rPr>
        <rFont val="Noto Sans CJK SC"/>
        <color rgb="FF595959"/>
        <sz val="9.0"/>
      </rPr>
      <t>年度の対象外です。</t>
    </r>
  </si>
  <si>
    <t>助成率</t>
  </si>
  <si>
    <r>
      <rPr>
        <rFont val="Noto Sans CJK SC"/>
        <color theme="1"/>
        <sz val="10.0"/>
      </rPr>
      <t>賃金引上げの実施</t>
    </r>
    <r>
      <rPr>
        <rFont val="Yu Gothic"/>
        <color theme="1"/>
        <sz val="10.0"/>
      </rPr>
      <t>(</t>
    </r>
    <r>
      <rPr>
        <rFont val="Noto Sans CJK SC"/>
        <color theme="1"/>
        <sz val="10.0"/>
      </rPr>
      <t>就業規則・賃金規程の改定と周知</t>
    </r>
    <r>
      <rPr>
        <rFont val="Yu Gothic"/>
        <color theme="1"/>
        <sz val="10.0"/>
      </rPr>
      <t>)</t>
    </r>
    <r>
      <rPr>
        <rFont val="Noto Sans CJK SC"/>
        <color theme="1"/>
        <sz val="10.0"/>
      </rPr>
      <t>。引き上げた水準は維持が必要です。</t>
    </r>
  </si>
  <si>
    <r>
      <rPr>
        <rFont val="Noto Sans CJK SC"/>
        <b/>
        <color theme="1"/>
        <sz val="10.0"/>
      </rPr>
      <t xml:space="preserve">原則 </t>
    </r>
    <r>
      <rPr>
        <rFont val="Yu Gothic"/>
        <b/>
        <color theme="1"/>
        <sz val="10.0"/>
      </rPr>
      <t>1</t>
    </r>
    <r>
      <rPr>
        <rFont val="Noto Sans CJK SC"/>
        <b/>
        <color theme="1"/>
        <sz val="10.0"/>
      </rPr>
      <t>月</t>
    </r>
    <r>
      <rPr>
        <rFont val="Yu Gothic"/>
        <b/>
        <color theme="1"/>
        <sz val="10.0"/>
      </rPr>
      <t>31</t>
    </r>
    <r>
      <rPr>
        <rFont val="Noto Sans CJK SC"/>
        <b/>
        <color theme="1"/>
        <sz val="10.0"/>
      </rPr>
      <t>日まで</t>
    </r>
  </si>
  <si>
    <t>まず「誰の時給がいちばん低いか」「その方が雇入れ後6か月以上の雇用保険被保険者か」を確認してください。ここで対象者がいなければ、そもそも申請できません。</t>
  </si>
  <si>
    <r>
      <rPr>
        <rFont val="Noto Sans CJK SC"/>
        <color theme="1"/>
        <sz val="10.0"/>
      </rPr>
      <t>事業完了</t>
    </r>
    <r>
      <rPr>
        <rFont val="Yu Gothic"/>
        <color theme="1"/>
        <sz val="10.0"/>
      </rPr>
      <t>(</t>
    </r>
    <r>
      <rPr>
        <rFont val="Noto Sans CJK SC"/>
        <color theme="1"/>
        <sz val="10.0"/>
      </rPr>
      <t>設備導入・支払・賃上げのすべて</t>
    </r>
    <r>
      <rPr>
        <rFont val="Yu Gothic"/>
        <color theme="1"/>
        <sz val="10.0"/>
      </rPr>
      <t>)</t>
    </r>
    <r>
      <rPr>
        <rFont val="Noto Sans CJK SC"/>
        <color theme="1"/>
        <sz val="10.0"/>
      </rPr>
      <t>。年度をまたぐ計画は組めません。</t>
    </r>
  </si>
  <si>
    <t>事業完了後</t>
  </si>
  <si>
    <r>
      <rPr>
        <rFont val="Yu Gothic"/>
        <b/>
        <color theme="1"/>
        <sz val="10.0"/>
      </rPr>
      <t xml:space="preserve">2. </t>
    </r>
    <r>
      <rPr>
        <rFont val="Noto Sans CJK SC"/>
        <b/>
        <color theme="1"/>
        <sz val="10.0"/>
      </rPr>
      <t>事業場の区切り方と都道府県</t>
    </r>
  </si>
  <si>
    <r>
      <rPr>
        <rFont val="Noto Sans CJK SC"/>
        <color theme="1"/>
        <sz val="10.0"/>
      </rPr>
      <t>実績報告 → 審査 → 支給決定 → 入金。申請から入金まで</t>
    </r>
    <r>
      <rPr>
        <rFont val="Yu Gothic"/>
        <color theme="1"/>
        <sz val="10.0"/>
      </rPr>
      <t>9</t>
    </r>
    <r>
      <rPr>
        <rFont val="Noto Sans CJK SC"/>
        <color theme="1"/>
        <sz val="10.0"/>
      </rPr>
      <t>か月〜</t>
    </r>
    <r>
      <rPr>
        <rFont val="Yu Gothic"/>
        <color theme="1"/>
        <sz val="10.0"/>
      </rPr>
      <t>1</t>
    </r>
    <r>
      <rPr>
        <rFont val="Noto Sans CJK SC"/>
        <color theme="1"/>
        <sz val="10.0"/>
      </rPr>
      <t>年程度をみておくと安全です。</t>
    </r>
  </si>
  <si>
    <t>申請は事業場単位です。本院と分院、訪問看護ステーション、居宅介護支援事業所などは原則として別の事業場として扱われ、事業場内最低賃金の判定も別々になります。都道府県をまたいで事業場がある場合は、適用される地域別最低賃金も申請の締切も事業場ごとに変わります。</t>
  </si>
  <si>
    <r>
      <rPr>
        <rFont val="Yu Gothic"/>
        <b/>
        <color theme="1"/>
        <sz val="10.0"/>
      </rPr>
      <t xml:space="preserve">3. </t>
    </r>
    <r>
      <rPr>
        <rFont val="Noto Sans CJK SC"/>
        <b/>
        <color theme="1"/>
        <sz val="10.0"/>
      </rPr>
      <t>常勤換算との混同</t>
    </r>
  </si>
  <si>
    <r>
      <rPr>
        <rFont val="Noto Sans CJK SC"/>
        <color rgb="FF595959"/>
        <sz val="9.0"/>
      </rPr>
      <t>引上げ前の事業場内最低賃金が</t>
    </r>
    <r>
      <rPr>
        <rFont val="Yu Gothic"/>
        <color rgb="FF595959"/>
        <sz val="9.0"/>
      </rPr>
      <t>1,050</t>
    </r>
    <r>
      <rPr>
        <rFont val="Noto Sans CJK SC"/>
        <color rgb="FF595959"/>
        <sz val="9.0"/>
      </rPr>
      <t>円未満なら</t>
    </r>
    <r>
      <rPr>
        <rFont val="Yu Gothic"/>
        <color rgb="FF595959"/>
        <sz val="9.0"/>
      </rPr>
      <t>4/5</t>
    </r>
    <r>
      <rPr>
        <rFont val="Noto Sans CJK SC"/>
        <color rgb="FF595959"/>
        <sz val="9.0"/>
      </rPr>
      <t>、</t>
    </r>
    <r>
      <rPr>
        <rFont val="Yu Gothic"/>
        <color rgb="FF595959"/>
        <sz val="9.0"/>
      </rPr>
      <t>1,050</t>
    </r>
    <r>
      <rPr>
        <rFont val="Noto Sans CJK SC"/>
        <color rgb="FF595959"/>
        <sz val="9.0"/>
      </rPr>
      <t>円以上なら</t>
    </r>
    <r>
      <rPr>
        <rFont val="Yu Gothic"/>
        <color rgb="FF595959"/>
        <sz val="9.0"/>
      </rPr>
      <t>3/4</t>
    </r>
    <r>
      <rPr>
        <rFont val="Noto Sans CJK SC"/>
        <color rgb="FF595959"/>
        <sz val="9.0"/>
      </rPr>
      <t>。</t>
    </r>
  </si>
  <si>
    <t>介護報酬の世界で使う常勤換算数と、助成金でいう「引き上げる労働者の人数」は別物です。助成金では実人数で数えます。</t>
  </si>
  <si>
    <t>人数区分</t>
  </si>
  <si>
    <r>
      <rPr>
        <rFont val="Yu Gothic"/>
        <b/>
        <color theme="1"/>
        <sz val="10.0"/>
      </rPr>
      <t xml:space="preserve">4. </t>
    </r>
    <r>
      <rPr>
        <rFont val="Noto Sans CJK SC"/>
        <b/>
        <color theme="1"/>
        <sz val="10.0"/>
      </rPr>
      <t>交付決定前の発注</t>
    </r>
  </si>
  <si>
    <r>
      <rPr>
        <rFont val="Noto Sans CJK SC"/>
        <color theme="1"/>
        <sz val="10.0"/>
      </rPr>
      <t>医療機器・電子カルテ・介護ソフトは納期もリードタイムも長く、つい先に発注しがちです。交付決定前に発注・契約すると対象外になります。「見積までは</t>
    </r>
    <r>
      <rPr>
        <rFont val="Yu Gothic"/>
        <color theme="1"/>
        <sz val="10.0"/>
      </rPr>
      <t>8</t>
    </r>
    <r>
      <rPr>
        <rFont val="Noto Sans CJK SC"/>
        <color theme="1"/>
        <sz val="10.0"/>
      </rPr>
      <t>月、発注は交付決定後」を徹底してください。</t>
    </r>
  </si>
  <si>
    <r>
      <rPr>
        <rFont val="Yu Gothic"/>
        <b/>
        <color theme="1"/>
        <sz val="10.0"/>
      </rPr>
      <t>5. 10</t>
    </r>
    <r>
      <rPr>
        <rFont val="Noto Sans CJK SC"/>
        <b/>
        <color theme="1"/>
        <sz val="10.0"/>
      </rPr>
      <t>月の最低賃金改定との関係</t>
    </r>
  </si>
  <si>
    <r>
      <rPr>
        <rFont val="Noto Sans CJK SC"/>
        <color theme="1"/>
        <sz val="10.0"/>
      </rPr>
      <t>賃上げ計画を</t>
    </r>
    <r>
      <rPr>
        <rFont val="Yu Gothic"/>
        <color theme="1"/>
        <sz val="10.0"/>
      </rPr>
      <t>8</t>
    </r>
    <r>
      <rPr>
        <rFont val="Noto Sans CJK SC"/>
        <color theme="1"/>
        <sz val="10.0"/>
      </rPr>
      <t>月に立てても、</t>
    </r>
    <r>
      <rPr>
        <rFont val="Yu Gothic"/>
        <color theme="1"/>
        <sz val="10.0"/>
      </rPr>
      <t>10</t>
    </r>
    <r>
      <rPr>
        <rFont val="Noto Sans CJK SC"/>
        <color theme="1"/>
        <sz val="10.0"/>
      </rPr>
      <t>月以降に地域別最低賃金が改定されると、引上げ後の時給が新しい最低賃金を下回ってしまうことがあります。答申額が公表される</t>
    </r>
    <r>
      <rPr>
        <rFont val="Yu Gothic"/>
        <color theme="1"/>
        <sz val="10.0"/>
      </rPr>
      <t>8</t>
    </r>
    <r>
      <rPr>
        <rFont val="Noto Sans CJK SC"/>
        <color theme="1"/>
        <sz val="10.0"/>
      </rPr>
      <t>月下旬〜</t>
    </r>
    <r>
      <rPr>
        <rFont val="Yu Gothic"/>
        <color theme="1"/>
        <sz val="10.0"/>
      </rPr>
      <t>9</t>
    </r>
    <r>
      <rPr>
        <rFont val="Noto Sans CJK SC"/>
        <color theme="1"/>
        <sz val="10.0"/>
      </rPr>
      <t>月初旬に、必ず計画を再確認してください。</t>
    </r>
  </si>
  <si>
    <r>
      <rPr>
        <rFont val="Yu Gothic"/>
        <b/>
        <color theme="1"/>
        <sz val="10.0"/>
      </rPr>
      <t xml:space="preserve">6. </t>
    </r>
    <r>
      <rPr>
        <rFont val="Noto Sans CJK SC"/>
        <b/>
        <color theme="1"/>
        <sz val="10.0"/>
      </rPr>
      <t>他の制度との関係</t>
    </r>
  </si>
  <si>
    <t>ベースアップ評価料や介護職員等処遇改善加算による賃上げと、この助成金の賃上げをどう整理するかは、計画の立て方で結論が変わります。同一経費の二重計上はできません。設備投資についても他の補助金との併用可否の確認が必要です。</t>
  </si>
  <si>
    <t>判断に迷う論点があれば、ご相談ください。</t>
  </si>
  <si>
    <t>業務改善助成金の申請書類の作成・提出代行は社会保険労務士の独占業務です。</t>
  </si>
  <si>
    <t>助成上限額</t>
  </si>
  <si>
    <r>
      <rPr>
        <rFont val="Noto Sans CJK SC"/>
        <color rgb="FF595959"/>
        <sz val="9.0"/>
      </rPr>
      <t>コースと人数区分から自動参照します</t>
    </r>
    <r>
      <rPr>
        <rFont val="Yu Gothic"/>
        <color rgb="FF595959"/>
        <sz val="9.0"/>
      </rPr>
      <t>(</t>
    </r>
    <r>
      <rPr>
        <rFont val="Noto Sans CJK SC"/>
        <color rgb="FF595959"/>
        <sz val="9.0"/>
      </rPr>
      <t>設定</t>
    </r>
    <r>
      <rPr>
        <rFont val="Yu Gothic"/>
        <color rgb="FF595959"/>
        <sz val="9.0"/>
      </rPr>
      <t>_</t>
    </r>
    <r>
      <rPr>
        <rFont val="Noto Sans CJK SC"/>
        <color rgb="FF595959"/>
        <sz val="9.0"/>
      </rPr>
      <t>上限額表シート</t>
    </r>
    <r>
      <rPr>
        <rFont val="Yu Gothic"/>
        <color rgb="FF595959"/>
        <sz val="9.0"/>
      </rPr>
      <t>)</t>
    </r>
    <r>
      <rPr>
        <rFont val="Noto Sans CJK SC"/>
        <color rgb="FF595959"/>
        <sz val="9.0"/>
      </rPr>
      <t>。</t>
    </r>
  </si>
  <si>
    <r>
      <rPr>
        <rFont val="Noto Sans CJK SC"/>
        <color theme="1"/>
        <sz val="10.0"/>
      </rPr>
      <t xml:space="preserve">設備投資額 </t>
    </r>
    <r>
      <rPr>
        <rFont val="Yu Gothic"/>
        <color theme="1"/>
        <sz val="10.0"/>
      </rPr>
      <t xml:space="preserve">× </t>
    </r>
    <r>
      <rPr>
        <rFont val="Noto Sans CJK SC"/>
        <color theme="1"/>
        <sz val="10.0"/>
      </rPr>
      <t>助成率</t>
    </r>
  </si>
  <si>
    <r>
      <rPr>
        <rFont val="Noto Sans CJK SC"/>
        <b/>
        <color theme="1"/>
        <sz val="12.0"/>
      </rPr>
      <t>概算助成額</t>
    </r>
    <r>
      <rPr>
        <rFont val="Yu Gothic"/>
        <b/>
        <color theme="1"/>
        <sz val="12.0"/>
      </rPr>
      <t>(</t>
    </r>
    <r>
      <rPr>
        <rFont val="Noto Sans CJK SC"/>
        <b/>
        <color theme="1"/>
        <sz val="12.0"/>
      </rPr>
      <t>見込み</t>
    </r>
    <r>
      <rPr>
        <rFont val="Yu Gothic"/>
        <b/>
        <color theme="1"/>
        <sz val="12.0"/>
      </rPr>
      <t>)</t>
    </r>
  </si>
  <si>
    <t>設定シート①  都道府県別の最低賃金と発効日</t>
  </si>
  <si>
    <r>
      <rPr>
        <rFont val="Noto Sans CJK SC"/>
        <b/>
        <color rgb="FFC00000"/>
        <sz val="10.0"/>
      </rPr>
      <t>令和</t>
    </r>
    <r>
      <rPr>
        <rFont val="Yu Gothic"/>
        <b/>
        <color rgb="FFC00000"/>
        <sz val="10.0"/>
      </rPr>
      <t>7</t>
    </r>
    <r>
      <rPr>
        <rFont val="Noto Sans CJK SC"/>
        <b/>
        <color rgb="FFC00000"/>
        <sz val="10.0"/>
      </rPr>
      <t>年度の全国一覧の値を入力済みです。令和</t>
    </r>
    <r>
      <rPr>
        <rFont val="Yu Gothic"/>
        <b/>
        <color rgb="FFC00000"/>
        <sz val="10.0"/>
      </rPr>
      <t>8</t>
    </r>
    <r>
      <rPr>
        <rFont val="Noto Sans CJK SC"/>
        <b/>
        <color rgb="FFC00000"/>
        <sz val="10.0"/>
      </rPr>
      <t>年度の答申が公表されたら、黄色セル</t>
    </r>
    <r>
      <rPr>
        <rFont val="Yu Gothic"/>
        <b/>
        <color rgb="FFC00000"/>
        <sz val="10.0"/>
      </rPr>
      <t>(C</t>
    </r>
    <r>
      <rPr>
        <rFont val="Noto Sans CJK SC"/>
        <b/>
        <color rgb="FFC00000"/>
        <sz val="10.0"/>
      </rPr>
      <t>列・</t>
    </r>
    <r>
      <rPr>
        <rFont val="Yu Gothic"/>
        <b/>
        <color rgb="FFC00000"/>
        <sz val="10.0"/>
      </rPr>
      <t>E</t>
    </r>
    <r>
      <rPr>
        <rFont val="Noto Sans CJK SC"/>
        <b/>
        <color rgb="FFC00000"/>
        <sz val="10.0"/>
      </rPr>
      <t>列</t>
    </r>
    <r>
      <rPr>
        <rFont val="Yu Gothic"/>
        <b/>
        <color rgb="FFC00000"/>
        <sz val="10.0"/>
      </rPr>
      <t>)</t>
    </r>
    <r>
      <rPr>
        <rFont val="Noto Sans CJK SC"/>
        <b/>
        <color rgb="FFC00000"/>
        <sz val="10.0"/>
      </rPr>
      <t>を更新してください。</t>
    </r>
  </si>
  <si>
    <r>
      <rPr>
        <rFont val="Noto Sans CJK SC"/>
        <color rgb="FF595959"/>
        <sz val="9.0"/>
      </rPr>
      <t>「設備投資額</t>
    </r>
    <r>
      <rPr>
        <rFont val="Yu Gothic"/>
        <color rgb="FF595959"/>
        <sz val="9.0"/>
      </rPr>
      <t>×</t>
    </r>
    <r>
      <rPr>
        <rFont val="Noto Sans CJK SC"/>
        <color rgb="FF595959"/>
        <sz val="9.0"/>
      </rPr>
      <t>助成率」と「上限額」を比べて低い方が助成額です。</t>
    </r>
  </si>
  <si>
    <r>
      <rPr>
        <rFont val="Noto Sans CJK SC"/>
        <b/>
        <color theme="1"/>
        <sz val="10.0"/>
      </rPr>
      <t>改定見込みの上乗せ額</t>
    </r>
    <r>
      <rPr>
        <rFont val="Yu Gothic"/>
        <b/>
        <color theme="1"/>
        <sz val="10.0"/>
      </rPr>
      <t>(</t>
    </r>
    <r>
      <rPr>
        <rFont val="Noto Sans CJK SC"/>
        <b/>
        <color theme="1"/>
        <sz val="10.0"/>
      </rPr>
      <t>円</t>
    </r>
    <r>
      <rPr>
        <rFont val="Yu Gothic"/>
        <b/>
        <color theme="1"/>
        <sz val="10.0"/>
      </rPr>
      <t>)</t>
    </r>
  </si>
  <si>
    <t>実質の自己負担額</t>
  </si>
  <si>
    <r>
      <rPr>
        <rFont val="Noto Sans CJK SC"/>
        <color rgb="FF595959"/>
        <sz val="9.0"/>
      </rPr>
      <t>令和</t>
    </r>
    <r>
      <rPr>
        <rFont val="Yu Gothic"/>
        <color rgb="FF595959"/>
        <sz val="9.0"/>
      </rPr>
      <t>8</t>
    </r>
    <r>
      <rPr>
        <rFont val="Noto Sans CJK SC"/>
        <color rgb="FF595959"/>
        <sz val="9.0"/>
      </rPr>
      <t>年度の目安として全国加重平均で</t>
    </r>
    <r>
      <rPr>
        <rFont val="Yu Gothic"/>
        <color rgb="FF595959"/>
        <sz val="9.0"/>
      </rPr>
      <t>55</t>
    </r>
    <r>
      <rPr>
        <rFont val="Noto Sans CJK SC"/>
        <color rgb="FF595959"/>
        <sz val="9.0"/>
      </rPr>
      <t>円の引上げが取りまとめられました</t>
    </r>
    <r>
      <rPr>
        <rFont val="Yu Gothic"/>
        <color rgb="FF595959"/>
        <sz val="9.0"/>
      </rPr>
      <t>(2026</t>
    </r>
    <r>
      <rPr>
        <rFont val="Noto Sans CJK SC"/>
        <color rgb="FF595959"/>
        <sz val="9.0"/>
      </rPr>
      <t>年</t>
    </r>
    <r>
      <rPr>
        <rFont val="Yu Gothic"/>
        <color rgb="FF595959"/>
        <sz val="9.0"/>
      </rPr>
      <t>7</t>
    </r>
    <r>
      <rPr>
        <rFont val="Noto Sans CJK SC"/>
        <color rgb="FF595959"/>
        <sz val="9.0"/>
      </rPr>
      <t>月</t>
    </r>
    <r>
      <rPr>
        <rFont val="Yu Gothic"/>
        <color rgb="FF595959"/>
        <sz val="9.0"/>
      </rPr>
      <t>28</t>
    </r>
    <r>
      <rPr>
        <rFont val="Noto Sans CJK SC"/>
        <color rgb="FF595959"/>
        <sz val="9.0"/>
      </rPr>
      <t>日・中央最低賃金審議会</t>
    </r>
    <r>
      <rPr>
        <rFont val="Yu Gothic"/>
        <color rgb="FF595959"/>
        <sz val="9.0"/>
      </rPr>
      <t>)</t>
    </r>
    <r>
      <rPr>
        <rFont val="Noto Sans CJK SC"/>
        <color rgb="FF595959"/>
        <sz val="9.0"/>
      </rPr>
      <t>。答申額が確定したら実額に置き換えてください。</t>
    </r>
  </si>
  <si>
    <r>
      <rPr>
        <rFont val="Noto Sans CJK SC"/>
        <b/>
        <color theme="1"/>
        <sz val="10.0"/>
      </rPr>
      <t>締切の上限日</t>
    </r>
    <r>
      <rPr>
        <rFont val="Yu Gothic"/>
        <b/>
        <color theme="1"/>
        <sz val="10.0"/>
      </rPr>
      <t>(11</t>
    </r>
    <r>
      <rPr>
        <rFont val="Noto Sans CJK SC"/>
        <b/>
        <color theme="1"/>
        <sz val="10.0"/>
      </rPr>
      <t>月末</t>
    </r>
    <r>
      <rPr>
        <rFont val="Yu Gothic"/>
        <b/>
        <color theme="1"/>
        <sz val="10.0"/>
      </rPr>
      <t>)</t>
    </r>
  </si>
  <si>
    <t>対象外と表示された場合</t>
  </si>
  <si>
    <t>「発効日の前日」と比べて早い方が締切になります。</t>
  </si>
  <si>
    <r>
      <rPr>
        <rFont val="Noto Sans CJK SC"/>
        <b/>
        <color rgb="FFFFFFFF"/>
        <sz val="11.0"/>
      </rPr>
      <t>最低賃金額</t>
    </r>
    <r>
      <rPr>
        <rFont val="Yu Gothic"/>
        <b/>
        <color rgb="FFFFFFFF"/>
        <sz val="11.0"/>
      </rPr>
      <t>(</t>
    </r>
    <r>
      <rPr>
        <rFont val="Noto Sans CJK SC"/>
        <b/>
        <color rgb="FFFFFFFF"/>
        <sz val="11.0"/>
      </rPr>
      <t>円</t>
    </r>
    <r>
      <rPr>
        <rFont val="Yu Gothic"/>
        <b/>
        <color rgb="FFFFFFFF"/>
        <sz val="11.0"/>
      </rPr>
      <t>)</t>
    </r>
  </si>
  <si>
    <r>
      <rPr>
        <rFont val="Noto Sans CJK SC"/>
        <b/>
        <color rgb="FFFFFFFF"/>
        <sz val="11.0"/>
      </rPr>
      <t>参考</t>
    </r>
    <r>
      <rPr>
        <rFont val="Yu Gothic"/>
        <b/>
        <color rgb="FFFFFFFF"/>
        <sz val="11.0"/>
      </rPr>
      <t>:</t>
    </r>
    <r>
      <rPr>
        <rFont val="Noto Sans CJK SC"/>
        <b/>
        <color rgb="FFFFFFFF"/>
        <sz val="11.0"/>
      </rPr>
      <t>令和</t>
    </r>
    <r>
      <rPr>
        <rFont val="Yu Gothic"/>
        <b/>
        <color rgb="FFFFFFFF"/>
        <sz val="11.0"/>
      </rPr>
      <t>7</t>
    </r>
    <r>
      <rPr>
        <rFont val="Noto Sans CJK SC"/>
        <b/>
        <color rgb="FFFFFFFF"/>
        <sz val="11.0"/>
      </rPr>
      <t>年度の発効日</t>
    </r>
  </si>
  <si>
    <r>
      <rPr>
        <rFont val="Noto Sans CJK SC"/>
        <b/>
        <color rgb="FFFFFFFF"/>
        <sz val="11.0"/>
      </rPr>
      <t>令和</t>
    </r>
    <r>
      <rPr>
        <rFont val="Yu Gothic"/>
        <b/>
        <color rgb="FFFFFFFF"/>
        <sz val="11.0"/>
      </rPr>
      <t>8</t>
    </r>
    <r>
      <rPr>
        <rFont val="Noto Sans CJK SC"/>
        <b/>
        <color rgb="FFFFFFFF"/>
        <sz val="11.0"/>
      </rPr>
      <t>年度の発効日</t>
    </r>
  </si>
  <si>
    <t>備考</t>
  </si>
  <si>
    <t>北海道</t>
  </si>
  <si>
    <r>
      <rPr>
        <rFont val="Noto Sans CJK SC"/>
        <color rgb="FF595959"/>
        <sz val="9.0"/>
      </rPr>
      <t>※ 令和</t>
    </r>
    <r>
      <rPr>
        <rFont val="Yu Gothic"/>
        <color rgb="FF595959"/>
        <sz val="9.0"/>
      </rPr>
      <t>8</t>
    </r>
    <r>
      <rPr>
        <rFont val="Noto Sans CJK SC"/>
        <color rgb="FF595959"/>
        <sz val="9.0"/>
      </rPr>
      <t>年度から対象事業場の要件が変わりました。令和</t>
    </r>
    <r>
      <rPr>
        <rFont val="Yu Gothic"/>
        <color rgb="FF595959"/>
        <sz val="9.0"/>
      </rPr>
      <t>7</t>
    </r>
    <r>
      <rPr>
        <rFont val="Noto Sans CJK SC"/>
        <color rgb="FF595959"/>
        <sz val="9.0"/>
      </rPr>
      <t>年度までは「地域別最低賃金との差額が</t>
    </r>
    <r>
      <rPr>
        <rFont val="Yu Gothic"/>
        <color rgb="FF595959"/>
        <sz val="9.0"/>
      </rPr>
      <t>50</t>
    </r>
    <r>
      <rPr>
        <rFont val="Noto Sans CJK SC"/>
        <color rgb="FF595959"/>
        <sz val="9.0"/>
      </rPr>
      <t>円以内」でしたが、令和</t>
    </r>
    <r>
      <rPr>
        <rFont val="Yu Gothic"/>
        <color rgb="FF595959"/>
        <sz val="9.0"/>
      </rPr>
      <t>8</t>
    </r>
    <r>
      <rPr>
        <rFont val="Noto Sans CJK SC"/>
        <color rgb="FF595959"/>
        <sz val="9.0"/>
      </rPr>
      <t>年度は「事業場内最低賃金が改定後の地域別最低賃金未満」です。差額が</t>
    </r>
    <r>
      <rPr>
        <rFont val="Yu Gothic"/>
        <color rgb="FF595959"/>
        <sz val="9.0"/>
      </rPr>
      <t>50</t>
    </r>
    <r>
      <rPr>
        <rFont val="Noto Sans CJK SC"/>
        <color rgb="FF595959"/>
        <sz val="9.0"/>
      </rPr>
      <t>円を超えていても対象になり得ます。</t>
    </r>
  </si>
  <si>
    <t>昨年度は発効が早い地域。申請期間が短くなりやすい</t>
  </si>
  <si>
    <r>
      <rPr>
        <rFont val="Noto Sans CJK SC"/>
        <color rgb="FF595959"/>
        <sz val="9.0"/>
      </rPr>
      <t>※ 改定後の地域別最低賃金は、答申が遅い都道府県では</t>
    </r>
    <r>
      <rPr>
        <rFont val="Yu Gothic"/>
        <color rgb="FF595959"/>
        <sz val="9.0"/>
      </rPr>
      <t>8</t>
    </r>
    <r>
      <rPr>
        <rFont val="Noto Sans CJK SC"/>
        <color rgb="FF595959"/>
        <sz val="9.0"/>
      </rPr>
      <t>月下旬まで確定しません。対象になるかどうかが直前まで判明しない点にご注意ください。</t>
    </r>
  </si>
  <si>
    <t>青森</t>
  </si>
  <si>
    <r>
      <rPr>
        <rFont val="Noto Sans CJK SC"/>
        <color rgb="FF595959"/>
        <sz val="9.0"/>
      </rPr>
      <t>※ 助成率の分岐</t>
    </r>
    <r>
      <rPr>
        <rFont val="Yu Gothic"/>
        <color rgb="FF595959"/>
        <sz val="9.0"/>
      </rPr>
      <t>(1,050</t>
    </r>
    <r>
      <rPr>
        <rFont val="Noto Sans CJK SC"/>
        <color rgb="FF595959"/>
        <sz val="9.0"/>
      </rPr>
      <t>円</t>
    </r>
    <r>
      <rPr>
        <rFont val="Yu Gothic"/>
        <color rgb="FF595959"/>
        <sz val="9.0"/>
      </rPr>
      <t>)</t>
    </r>
    <r>
      <rPr>
        <rFont val="Noto Sans CJK SC"/>
        <color rgb="FF595959"/>
        <sz val="9.0"/>
      </rPr>
      <t>は、引上げ「前」の事業場内最低賃金で判定します。</t>
    </r>
  </si>
  <si>
    <r>
      <rPr>
        <rFont val="Noto Sans CJK SC"/>
        <color rgb="FF595959"/>
        <sz val="9.0"/>
      </rPr>
      <t>※ 同一事業主が複数の事業場で申請する場合、事業主単位の年間合計は</t>
    </r>
    <r>
      <rPr>
        <rFont val="Yu Gothic"/>
        <color rgb="FF595959"/>
        <sz val="9.0"/>
      </rPr>
      <t>600</t>
    </r>
    <r>
      <rPr>
        <rFont val="Noto Sans CJK SC"/>
        <color rgb="FF595959"/>
        <sz val="9.0"/>
      </rPr>
      <t>万円が上限です</t>
    </r>
    <r>
      <rPr>
        <rFont val="Yu Gothic"/>
        <color rgb="FF595959"/>
        <sz val="9.0"/>
      </rPr>
      <t>(</t>
    </r>
    <r>
      <rPr>
        <rFont val="Noto Sans CJK SC"/>
        <color rgb="FF595959"/>
        <sz val="9.0"/>
      </rPr>
      <t>この計算には含まれていません</t>
    </r>
    <r>
      <rPr>
        <rFont val="Yu Gothic"/>
        <color rgb="FF595959"/>
        <sz val="9.0"/>
      </rPr>
      <t>)</t>
    </r>
    <r>
      <rPr>
        <rFont val="Noto Sans CJK SC"/>
        <color rgb="FF595959"/>
        <sz val="9.0"/>
      </rPr>
      <t>。</t>
    </r>
  </si>
  <si>
    <t>※ 申請は事業場単位です。分院・訪問看護ステーション・居宅介護支援事業所などは、事業場ごとに別々の申請になります。</t>
  </si>
  <si>
    <t>※ 上記はあくまで概算です。実際の支給額は労働局の審査により決まります。</t>
  </si>
  <si>
    <t>岩手</t>
  </si>
  <si>
    <r>
      <rPr>
        <rFont val="Noto Sans CJK SC"/>
        <color rgb="FF595959"/>
        <sz val="9.0"/>
      </rPr>
      <t>昨年度は発効が遅い地域。締切は</t>
    </r>
    <r>
      <rPr>
        <rFont val="Yu Gothic"/>
        <color rgb="FF595959"/>
        <sz val="9.0"/>
      </rPr>
      <t>11</t>
    </r>
    <r>
      <rPr>
        <rFont val="Noto Sans CJK SC"/>
        <color rgb="FF595959"/>
        <sz val="9.0"/>
      </rPr>
      <t>月末になりやすい</t>
    </r>
  </si>
  <si>
    <t>宮城</t>
  </si>
  <si>
    <t>秋田</t>
  </si>
  <si>
    <t>設定シート②  助成率と助成上限額</t>
  </si>
  <si>
    <r>
      <rPr>
        <rFont val="Yu Gothic"/>
        <b/>
        <color rgb="FFC00000"/>
        <sz val="10.0"/>
      </rPr>
      <t>STEP2</t>
    </r>
    <r>
      <rPr>
        <rFont val="Noto Sans CJK SC"/>
        <b/>
        <color rgb="FFC00000"/>
        <sz val="10.0"/>
      </rPr>
      <t>の計算はこのシートの数値を参照しています。厚生労働省の令和</t>
    </r>
    <r>
      <rPr>
        <rFont val="Yu Gothic"/>
        <b/>
        <color rgb="FFC00000"/>
        <sz val="10.0"/>
      </rPr>
      <t>8</t>
    </r>
    <r>
      <rPr>
        <rFont val="Noto Sans CJK SC"/>
        <b/>
        <color rgb="FFC00000"/>
        <sz val="10.0"/>
      </rPr>
      <t>年度公式リーフレットと照合し、相違があれば上書きしてください。</t>
    </r>
  </si>
  <si>
    <r>
      <rPr>
        <rFont val="Noto Sans CJK SC"/>
        <color rgb="FF595959"/>
        <sz val="9.0"/>
      </rPr>
      <t>昨年度は発効が遅い地域。締切は</t>
    </r>
    <r>
      <rPr>
        <rFont val="Yu Gothic"/>
        <color rgb="FF595959"/>
        <sz val="9.0"/>
      </rPr>
      <t>11</t>
    </r>
    <r>
      <rPr>
        <rFont val="Noto Sans CJK SC"/>
        <color rgb="FF595959"/>
        <sz val="9.0"/>
      </rPr>
      <t>月末になりやすい</t>
    </r>
  </si>
  <si>
    <t>山形</t>
  </si>
  <si>
    <r>
      <rPr>
        <rFont val="Noto Sans CJK SC"/>
        <b/>
        <color theme="1"/>
        <sz val="10.0"/>
      </rPr>
      <t>助成率の基準額</t>
    </r>
    <r>
      <rPr>
        <rFont val="Yu Gothic"/>
        <b/>
        <color theme="1"/>
        <sz val="10.0"/>
      </rPr>
      <t>(</t>
    </r>
    <r>
      <rPr>
        <rFont val="Noto Sans CJK SC"/>
        <b/>
        <color theme="1"/>
        <sz val="10.0"/>
      </rPr>
      <t>円</t>
    </r>
    <r>
      <rPr>
        <rFont val="Yu Gothic"/>
        <b/>
        <color theme="1"/>
        <sz val="10.0"/>
      </rPr>
      <t>)</t>
    </r>
  </si>
  <si>
    <r>
      <rPr>
        <rFont val="Noto Sans CJK SC"/>
        <color rgb="FF595959"/>
        <sz val="9.0"/>
      </rPr>
      <t>昨年度は発効が遅い地域。締切は</t>
    </r>
    <r>
      <rPr>
        <rFont val="Yu Gothic"/>
        <color rgb="FF595959"/>
        <sz val="9.0"/>
      </rPr>
      <t>11</t>
    </r>
    <r>
      <rPr>
        <rFont val="Noto Sans CJK SC"/>
        <color rgb="FF595959"/>
        <sz val="9.0"/>
      </rPr>
      <t>月末になりやすい</t>
    </r>
  </si>
  <si>
    <t>福島</t>
  </si>
  <si>
    <r>
      <rPr>
        <rFont val="Noto Sans CJK SC"/>
        <color rgb="FF595959"/>
        <sz val="9.0"/>
      </rPr>
      <t>令和</t>
    </r>
    <r>
      <rPr>
        <rFont val="Yu Gothic"/>
        <color rgb="FF595959"/>
        <sz val="9.0"/>
      </rPr>
      <t>7</t>
    </r>
    <r>
      <rPr>
        <rFont val="Noto Sans CJK SC"/>
        <color rgb="FF595959"/>
        <sz val="9.0"/>
      </rPr>
      <t>年度は</t>
    </r>
    <r>
      <rPr>
        <rFont val="Yu Gothic"/>
        <color rgb="FF595959"/>
        <sz val="9.0"/>
      </rPr>
      <t>1,000</t>
    </r>
    <r>
      <rPr>
        <rFont val="Noto Sans CJK SC"/>
        <color rgb="FF595959"/>
        <sz val="9.0"/>
      </rPr>
      <t>円</t>
    </r>
  </si>
  <si>
    <r>
      <rPr>
        <rFont val="Noto Sans CJK SC"/>
        <b/>
        <color theme="1"/>
        <sz val="10.0"/>
      </rPr>
      <t>助成率</t>
    </r>
    <r>
      <rPr>
        <rFont val="Yu Gothic"/>
        <b/>
        <color theme="1"/>
        <sz val="10.0"/>
      </rPr>
      <t>(</t>
    </r>
    <r>
      <rPr>
        <rFont val="Noto Sans CJK SC"/>
        <b/>
        <color theme="1"/>
        <sz val="10.0"/>
      </rPr>
      <t>基準額未満</t>
    </r>
    <r>
      <rPr>
        <rFont val="Yu Gothic"/>
        <b/>
        <color theme="1"/>
        <sz val="10.0"/>
      </rPr>
      <t>)</t>
    </r>
  </si>
  <si>
    <r>
      <rPr>
        <rFont val="Noto Sans CJK SC"/>
        <color rgb="FF595959"/>
        <sz val="9.0"/>
      </rPr>
      <t>昨年度は発効が遅い地域。締切は</t>
    </r>
    <r>
      <rPr>
        <rFont val="Yu Gothic"/>
        <color rgb="FF595959"/>
        <sz val="9.0"/>
      </rPr>
      <t>11</t>
    </r>
    <r>
      <rPr>
        <rFont val="Noto Sans CJK SC"/>
        <color rgb="FF595959"/>
        <sz val="9.0"/>
      </rPr>
      <t>月末になりやすい</t>
    </r>
  </si>
  <si>
    <t>茨城</t>
  </si>
  <si>
    <t>4/5</t>
  </si>
  <si>
    <r>
      <rPr>
        <rFont val="Noto Sans CJK SC"/>
        <b/>
        <color theme="1"/>
        <sz val="10.0"/>
      </rPr>
      <t>助成率</t>
    </r>
    <r>
      <rPr>
        <rFont val="Yu Gothic"/>
        <b/>
        <color theme="1"/>
        <sz val="10.0"/>
      </rPr>
      <t>(</t>
    </r>
    <r>
      <rPr>
        <rFont val="Noto Sans CJK SC"/>
        <b/>
        <color theme="1"/>
        <sz val="10.0"/>
      </rPr>
      <t>基準額以上</t>
    </r>
    <r>
      <rPr>
        <rFont val="Yu Gothic"/>
        <b/>
        <color theme="1"/>
        <sz val="10.0"/>
      </rPr>
      <t>)</t>
    </r>
  </si>
  <si>
    <t>栃木</t>
  </si>
  <si>
    <t>3/4</t>
  </si>
  <si>
    <r>
      <rPr>
        <rFont val="Noto Sans CJK SC"/>
        <b/>
        <color rgb="FF1F3864"/>
        <sz val="11.0"/>
      </rPr>
      <t>■ 助成上限額表</t>
    </r>
    <r>
      <rPr>
        <rFont val="Yu Gothic"/>
        <b/>
        <color rgb="FF1F3864"/>
        <sz val="11.0"/>
      </rPr>
      <t>(</t>
    </r>
    <r>
      <rPr>
        <rFont val="Noto Sans CJK SC"/>
        <b/>
        <color rgb="FF1F3864"/>
        <sz val="11.0"/>
      </rPr>
      <t>単位</t>
    </r>
    <r>
      <rPr>
        <rFont val="Yu Gothic"/>
        <b/>
        <color rgb="FF1F3864"/>
        <sz val="11.0"/>
      </rPr>
      <t>:</t>
    </r>
    <r>
      <rPr>
        <rFont val="Noto Sans CJK SC"/>
        <b/>
        <color rgb="FF1F3864"/>
        <sz val="11.0"/>
      </rPr>
      <t>円</t>
    </r>
    <r>
      <rPr>
        <rFont val="Yu Gothic"/>
        <b/>
        <color rgb="FF1F3864"/>
        <sz val="11.0"/>
      </rPr>
      <t>)</t>
    </r>
  </si>
  <si>
    <t>群馬</t>
  </si>
  <si>
    <t>コース＼人数</t>
  </si>
  <si>
    <r>
      <rPr>
        <rFont val="Yu Gothic"/>
        <b/>
        <color rgb="FFFFFFFF"/>
        <sz val="11.0"/>
      </rPr>
      <t>1</t>
    </r>
    <r>
      <rPr>
        <rFont val="Noto Sans CJK SC"/>
        <b/>
        <color rgb="FFFFFFFF"/>
        <sz val="11.0"/>
      </rPr>
      <t>人</t>
    </r>
  </si>
  <si>
    <r>
      <rPr>
        <rFont val="Yu Gothic"/>
        <b/>
        <color rgb="FFFFFFFF"/>
        <sz val="11.0"/>
      </rPr>
      <t>2</t>
    </r>
    <r>
      <rPr>
        <rFont val="Noto Sans CJK SC"/>
        <b/>
        <color rgb="FFFFFFFF"/>
        <sz val="11.0"/>
      </rPr>
      <t>〜</t>
    </r>
    <r>
      <rPr>
        <rFont val="Yu Gothic"/>
        <b/>
        <color rgb="FFFFFFFF"/>
        <sz val="11.0"/>
      </rPr>
      <t>3</t>
    </r>
    <r>
      <rPr>
        <rFont val="Noto Sans CJK SC"/>
        <b/>
        <color rgb="FFFFFFFF"/>
        <sz val="11.0"/>
      </rPr>
      <t>人</t>
    </r>
  </si>
  <si>
    <r>
      <rPr>
        <rFont val="Noto Sans CJK SC"/>
        <color rgb="FF595959"/>
        <sz val="9.0"/>
      </rPr>
      <t>昨年度は発効が遅い地域。締切は</t>
    </r>
    <r>
      <rPr>
        <rFont val="Yu Gothic"/>
        <color rgb="FF595959"/>
        <sz val="9.0"/>
      </rPr>
      <t>11</t>
    </r>
    <r>
      <rPr>
        <rFont val="Noto Sans CJK SC"/>
        <color rgb="FF595959"/>
        <sz val="9.0"/>
      </rPr>
      <t>月末になりやすい</t>
    </r>
  </si>
  <si>
    <t>埼玉</t>
  </si>
  <si>
    <r>
      <rPr>
        <rFont val="Yu Gothic"/>
        <b/>
        <color rgb="FFFFFFFF"/>
        <sz val="11.0"/>
      </rPr>
      <t>4</t>
    </r>
    <r>
      <rPr>
        <rFont val="Noto Sans CJK SC"/>
        <b/>
        <color rgb="FFFFFFFF"/>
        <sz val="11.0"/>
      </rPr>
      <t>〜</t>
    </r>
    <r>
      <rPr>
        <rFont val="Yu Gothic"/>
        <b/>
        <color rgb="FFFFFFFF"/>
        <sz val="11.0"/>
      </rPr>
      <t>5</t>
    </r>
    <r>
      <rPr>
        <rFont val="Noto Sans CJK SC"/>
        <b/>
        <color rgb="FFFFFFFF"/>
        <sz val="11.0"/>
      </rPr>
      <t>人</t>
    </r>
  </si>
  <si>
    <r>
      <rPr>
        <rFont val="Yu Gothic"/>
        <b/>
        <color rgb="FFFFFFFF"/>
        <sz val="11.0"/>
      </rPr>
      <t>6</t>
    </r>
    <r>
      <rPr>
        <rFont val="Noto Sans CJK SC"/>
        <b/>
        <color rgb="FFFFFFFF"/>
        <sz val="11.0"/>
      </rPr>
      <t>〜</t>
    </r>
    <r>
      <rPr>
        <rFont val="Yu Gothic"/>
        <b/>
        <color rgb="FFFFFFFF"/>
        <sz val="11.0"/>
      </rPr>
      <t>7</t>
    </r>
    <r>
      <rPr>
        <rFont val="Noto Sans CJK SC"/>
        <b/>
        <color rgb="FFFFFFFF"/>
        <sz val="11.0"/>
      </rPr>
      <t>人</t>
    </r>
  </si>
  <si>
    <r>
      <rPr>
        <rFont val="Yu Gothic"/>
        <b/>
        <color rgb="FFFFFFFF"/>
        <sz val="11.0"/>
      </rPr>
      <t>8</t>
    </r>
    <r>
      <rPr>
        <rFont val="Noto Sans CJK SC"/>
        <b/>
        <color rgb="FFFFFFFF"/>
        <sz val="11.0"/>
      </rPr>
      <t>人以上</t>
    </r>
  </si>
  <si>
    <t>千葉</t>
  </si>
  <si>
    <r>
      <rPr>
        <rFont val="Yu Gothic"/>
        <b/>
        <color rgb="FFFFFFFF"/>
        <sz val="11.0"/>
      </rPr>
      <t>10</t>
    </r>
    <r>
      <rPr>
        <rFont val="Noto Sans CJK SC"/>
        <b/>
        <color rgb="FFFFFFFF"/>
        <sz val="11.0"/>
      </rPr>
      <t>人以上</t>
    </r>
    <r>
      <rPr>
        <rFont val="Yu Gothic"/>
        <b/>
        <color rgb="FFFFFFFF"/>
        <sz val="11.0"/>
      </rPr>
      <t>(</t>
    </r>
    <r>
      <rPr>
        <rFont val="Noto Sans CJK SC"/>
        <b/>
        <color rgb="FFFFFFFF"/>
        <sz val="11.0"/>
      </rPr>
      <t>特例</t>
    </r>
    <r>
      <rPr>
        <rFont val="Yu Gothic"/>
        <b/>
        <color rgb="FFFFFFFF"/>
        <sz val="11.0"/>
      </rPr>
      <t>)</t>
    </r>
  </si>
  <si>
    <r>
      <rPr>
        <rFont val="Yu Gothic"/>
        <b/>
        <color theme="1"/>
        <sz val="10.0"/>
      </rPr>
      <t>50</t>
    </r>
    <r>
      <rPr>
        <rFont val="Noto Sans CJK SC"/>
        <b/>
        <color theme="1"/>
        <sz val="10.0"/>
      </rPr>
      <t>円コース</t>
    </r>
  </si>
  <si>
    <t>東京</t>
  </si>
  <si>
    <r>
      <rPr>
        <rFont val="Yu Gothic"/>
        <b/>
        <color theme="1"/>
        <sz val="10.0"/>
      </rPr>
      <t>70</t>
    </r>
    <r>
      <rPr>
        <rFont val="Noto Sans CJK SC"/>
        <b/>
        <color theme="1"/>
        <sz val="10.0"/>
      </rPr>
      <t>円コース</t>
    </r>
  </si>
  <si>
    <t>神奈川</t>
  </si>
  <si>
    <t>新潟</t>
  </si>
  <si>
    <r>
      <rPr>
        <rFont val="Yu Gothic"/>
        <b/>
        <color theme="1"/>
        <sz val="10.0"/>
      </rPr>
      <t>90</t>
    </r>
    <r>
      <rPr>
        <rFont val="Noto Sans CJK SC"/>
        <b/>
        <color theme="1"/>
        <sz val="10.0"/>
      </rPr>
      <t>円コース</t>
    </r>
  </si>
  <si>
    <t>富山</t>
  </si>
  <si>
    <t>石川</t>
  </si>
  <si>
    <t>【出典と注意】</t>
  </si>
  <si>
    <t>福井</t>
  </si>
  <si>
    <r>
      <rPr>
        <rFont val="Noto Sans CJK SC"/>
        <color rgb="FF595959"/>
        <sz val="9.0"/>
      </rPr>
      <t>上記の上限額は、令和</t>
    </r>
    <r>
      <rPr>
        <rFont val="Yu Gothic"/>
        <color rgb="FF595959"/>
        <sz val="9.0"/>
      </rPr>
      <t>8</t>
    </r>
    <r>
      <rPr>
        <rFont val="Noto Sans CJK SC"/>
        <color rgb="FF595959"/>
        <sz val="9.0"/>
      </rPr>
      <t>年度の制度改正を報じる公開情報にもとづく暫定値です。厚生労働省が公表する令和</t>
    </r>
    <r>
      <rPr>
        <rFont val="Yu Gothic"/>
        <color rgb="FF595959"/>
        <sz val="9.0"/>
      </rPr>
      <t>8</t>
    </r>
    <r>
      <rPr>
        <rFont val="Noto Sans CJK SC"/>
        <color rgb="FF595959"/>
        <sz val="9.0"/>
      </rPr>
      <t>年度リーフレット</t>
    </r>
    <r>
      <rPr>
        <rFont val="Yu Gothic"/>
        <color rgb="FF595959"/>
        <sz val="9.0"/>
      </rPr>
      <t>(</t>
    </r>
    <r>
      <rPr>
        <rFont val="Noto Sans CJK SC"/>
        <color rgb="FF595959"/>
        <sz val="9.0"/>
      </rPr>
      <t>令和</t>
    </r>
    <r>
      <rPr>
        <rFont val="Yu Gothic"/>
        <color rgb="FF595959"/>
        <sz val="9.0"/>
      </rPr>
      <t>8</t>
    </r>
    <r>
      <rPr>
        <rFont val="Noto Sans CJK SC"/>
        <color rgb="FF595959"/>
        <sz val="9.0"/>
      </rPr>
      <t>年</t>
    </r>
    <r>
      <rPr>
        <rFont val="Yu Gothic"/>
        <color rgb="FF595959"/>
        <sz val="9.0"/>
      </rPr>
      <t>4</t>
    </r>
    <r>
      <rPr>
        <rFont val="Noto Sans CJK SC"/>
        <color rgb="FF595959"/>
        <sz val="9.0"/>
      </rPr>
      <t>月</t>
    </r>
    <r>
      <rPr>
        <rFont val="Yu Gothic"/>
        <color rgb="FF595959"/>
        <sz val="9.0"/>
      </rPr>
      <t>22</t>
    </r>
    <r>
      <rPr>
        <rFont val="Noto Sans CJK SC"/>
        <color rgb="FF595959"/>
        <sz val="9.0"/>
      </rPr>
      <t>日作成</t>
    </r>
    <r>
      <rPr>
        <rFont val="Yu Gothic"/>
        <color rgb="FF595959"/>
        <sz val="9.0"/>
      </rPr>
      <t>)</t>
    </r>
    <r>
      <rPr>
        <rFont val="Noto Sans CJK SC"/>
        <color rgb="FF595959"/>
        <sz val="9.0"/>
      </rPr>
      <t>の助成上限額一覧と照合してください。</t>
    </r>
  </si>
  <si>
    <r>
      <rPr>
        <rFont val="Noto Sans CJK SC"/>
        <color rgb="FF595959"/>
        <sz val="9.0"/>
      </rPr>
      <t>特に、事業場規模</t>
    </r>
    <r>
      <rPr>
        <rFont val="Yu Gothic"/>
        <color rgb="FF595959"/>
        <sz val="9.0"/>
      </rPr>
      <t>30</t>
    </r>
    <r>
      <rPr>
        <rFont val="Noto Sans CJK SC"/>
        <color rgb="FF595959"/>
        <sz val="9.0"/>
      </rPr>
      <t>人未満の区分について上限額が異なる可能性があります。相違がある場合は黄色セルを直接書き換えれば、</t>
    </r>
    <r>
      <rPr>
        <rFont val="Yu Gothic"/>
        <color rgb="FF595959"/>
        <sz val="9.0"/>
      </rPr>
      <t>STEP2</t>
    </r>
    <r>
      <rPr>
        <rFont val="Noto Sans CJK SC"/>
        <color rgb="FF595959"/>
        <sz val="9.0"/>
      </rPr>
      <t>の計算に自動で反映されます。</t>
    </r>
  </si>
  <si>
    <t>山梨</t>
  </si>
  <si>
    <r>
      <rPr>
        <rFont val="Noto Sans CJK SC"/>
        <color rgb="FF595959"/>
        <sz val="9.0"/>
      </rPr>
      <t>「</t>
    </r>
    <r>
      <rPr>
        <rFont val="Yu Gothic"/>
        <color rgb="FF595959"/>
        <sz val="9.0"/>
      </rPr>
      <t>10</t>
    </r>
    <r>
      <rPr>
        <rFont val="Noto Sans CJK SC"/>
        <color rgb="FF595959"/>
        <sz val="9.0"/>
      </rPr>
      <t>人以上</t>
    </r>
    <r>
      <rPr>
        <rFont val="Yu Gothic"/>
        <color rgb="FF595959"/>
        <sz val="9.0"/>
      </rPr>
      <t>(</t>
    </r>
    <r>
      <rPr>
        <rFont val="Noto Sans CJK SC"/>
        <color rgb="FF595959"/>
        <sz val="9.0"/>
      </rPr>
      <t>特例</t>
    </r>
    <r>
      <rPr>
        <rFont val="Yu Gothic"/>
        <color rgb="FF595959"/>
        <sz val="9.0"/>
      </rPr>
      <t>)</t>
    </r>
    <r>
      <rPr>
        <rFont val="Noto Sans CJK SC"/>
        <color rgb="FF595959"/>
        <sz val="9.0"/>
      </rPr>
      <t>」の区分は、特例事業者が</t>
    </r>
    <r>
      <rPr>
        <rFont val="Yu Gothic"/>
        <color rgb="FF595959"/>
        <sz val="9.0"/>
      </rPr>
      <t>10</t>
    </r>
    <r>
      <rPr>
        <rFont val="Noto Sans CJK SC"/>
        <color rgb="FF595959"/>
        <sz val="9.0"/>
      </rPr>
      <t>人以上の労働者の賃金を引き上げる場合のみ対象です。</t>
    </r>
  </si>
  <si>
    <r>
      <rPr>
        <rFont val="Noto Sans CJK SC"/>
        <color rgb="FF595959"/>
        <sz val="9.0"/>
      </rPr>
      <t>昨年度は発効が遅い地域。締切は</t>
    </r>
    <r>
      <rPr>
        <rFont val="Yu Gothic"/>
        <color rgb="FF595959"/>
        <sz val="9.0"/>
      </rPr>
      <t>11</t>
    </r>
    <r>
      <rPr>
        <rFont val="Noto Sans CJK SC"/>
        <color rgb="FF595959"/>
        <sz val="9.0"/>
      </rPr>
      <t>月末になりやすい</t>
    </r>
  </si>
  <si>
    <r>
      <rPr>
        <rFont val="Noto Sans CJK SC"/>
        <color rgb="FF595959"/>
        <sz val="9.0"/>
      </rPr>
      <t>事業主単位の年間上限は</t>
    </r>
    <r>
      <rPr>
        <rFont val="Yu Gothic"/>
        <color rgb="FF595959"/>
        <sz val="9.0"/>
      </rPr>
      <t>600</t>
    </r>
    <r>
      <rPr>
        <rFont val="Noto Sans CJK SC"/>
        <color rgb="FF595959"/>
        <sz val="9.0"/>
      </rPr>
      <t>万円です</t>
    </r>
    <r>
      <rPr>
        <rFont val="Yu Gothic"/>
        <color rgb="FF595959"/>
        <sz val="9.0"/>
      </rPr>
      <t>(</t>
    </r>
    <r>
      <rPr>
        <rFont val="Noto Sans CJK SC"/>
        <color rgb="FF595959"/>
        <sz val="9.0"/>
      </rPr>
      <t>令和</t>
    </r>
    <r>
      <rPr>
        <rFont val="Yu Gothic"/>
        <color rgb="FF595959"/>
        <sz val="9.0"/>
      </rPr>
      <t>8</t>
    </r>
    <r>
      <rPr>
        <rFont val="Noto Sans CJK SC"/>
        <color rgb="FF595959"/>
        <sz val="9.0"/>
      </rPr>
      <t>年度の新規制限</t>
    </r>
    <r>
      <rPr>
        <rFont val="Yu Gothic"/>
        <color rgb="FF595959"/>
        <sz val="9.0"/>
      </rPr>
      <t>)</t>
    </r>
    <r>
      <rPr>
        <rFont val="Noto Sans CJK SC"/>
        <color rgb="FF595959"/>
        <sz val="9.0"/>
      </rPr>
      <t>。この上限は</t>
    </r>
    <r>
      <rPr>
        <rFont val="Yu Gothic"/>
        <color rgb="FF595959"/>
        <sz val="9.0"/>
      </rPr>
      <t>STEP2</t>
    </r>
    <r>
      <rPr>
        <rFont val="Noto Sans CJK SC"/>
        <color rgb="FF595959"/>
        <sz val="9.0"/>
      </rPr>
      <t>の計算には含まれていません。</t>
    </r>
  </si>
  <si>
    <t>長野</t>
  </si>
  <si>
    <r>
      <rPr>
        <rFont val="Noto Sans CJK SC"/>
        <color rgb="FF595959"/>
        <sz val="9.0"/>
      </rPr>
      <t>助成率の基準額は令和</t>
    </r>
    <r>
      <rPr>
        <rFont val="Yu Gothic"/>
        <color rgb="FF595959"/>
        <sz val="9.0"/>
      </rPr>
      <t>7</t>
    </r>
    <r>
      <rPr>
        <rFont val="Noto Sans CJK SC"/>
        <color rgb="FF595959"/>
        <sz val="9.0"/>
      </rPr>
      <t>年度の</t>
    </r>
    <r>
      <rPr>
        <rFont val="Yu Gothic"/>
        <color rgb="FF595959"/>
        <sz val="9.0"/>
      </rPr>
      <t>1,000</t>
    </r>
    <r>
      <rPr>
        <rFont val="Noto Sans CJK SC"/>
        <color rgb="FF595959"/>
        <sz val="9.0"/>
      </rPr>
      <t>円から令和</t>
    </r>
    <r>
      <rPr>
        <rFont val="Yu Gothic"/>
        <color rgb="FF595959"/>
        <sz val="9.0"/>
      </rPr>
      <t>8</t>
    </r>
    <r>
      <rPr>
        <rFont val="Noto Sans CJK SC"/>
        <color rgb="FF595959"/>
        <sz val="9.0"/>
      </rPr>
      <t>年度は</t>
    </r>
    <r>
      <rPr>
        <rFont val="Yu Gothic"/>
        <color rgb="FF595959"/>
        <sz val="9.0"/>
      </rPr>
      <t>1,050</t>
    </r>
    <r>
      <rPr>
        <rFont val="Noto Sans CJK SC"/>
        <color rgb="FF595959"/>
        <sz val="9.0"/>
      </rPr>
      <t>円に見直されました。基準額と助成率も公式資料でご確認ください。</t>
    </r>
  </si>
  <si>
    <t>岐阜</t>
  </si>
  <si>
    <t>静岡</t>
  </si>
  <si>
    <t>愛知</t>
  </si>
  <si>
    <t>三重</t>
  </si>
  <si>
    <t>滋賀</t>
  </si>
  <si>
    <t>京都</t>
  </si>
  <si>
    <t>大阪</t>
  </si>
  <si>
    <t>奈良</t>
  </si>
  <si>
    <t>和歌山</t>
  </si>
  <si>
    <t>鳥取</t>
  </si>
  <si>
    <t>島根</t>
  </si>
  <si>
    <t>岡山</t>
  </si>
  <si>
    <r>
      <rPr>
        <rFont val="Noto Sans CJK SC"/>
        <color rgb="FF595959"/>
        <sz val="9.0"/>
      </rPr>
      <t>昨年度は発効が遅い地域。締切は</t>
    </r>
    <r>
      <rPr>
        <rFont val="Yu Gothic"/>
        <color rgb="FF595959"/>
        <sz val="9.0"/>
      </rPr>
      <t>11</t>
    </r>
    <r>
      <rPr>
        <rFont val="Noto Sans CJK SC"/>
        <color rgb="FF595959"/>
        <sz val="9.0"/>
      </rPr>
      <t>月末になりやすい</t>
    </r>
  </si>
  <si>
    <t>広島</t>
  </si>
  <si>
    <t>山口</t>
  </si>
  <si>
    <t>徳島</t>
  </si>
  <si>
    <r>
      <rPr>
        <rFont val="Noto Sans CJK SC"/>
        <color rgb="FF595959"/>
        <sz val="9.0"/>
      </rPr>
      <t>昨年度は発効が遅い地域。締切は</t>
    </r>
    <r>
      <rPr>
        <rFont val="Yu Gothic"/>
        <color rgb="FF595959"/>
        <sz val="9.0"/>
      </rPr>
      <t>11</t>
    </r>
    <r>
      <rPr>
        <rFont val="Noto Sans CJK SC"/>
        <color rgb="FF595959"/>
        <sz val="9.0"/>
      </rPr>
      <t>月末になりやすい</t>
    </r>
  </si>
  <si>
    <t>香川</t>
  </si>
  <si>
    <t>愛媛</t>
  </si>
  <si>
    <r>
      <rPr>
        <rFont val="Noto Sans CJK SC"/>
        <color rgb="FF595959"/>
        <sz val="9.0"/>
      </rPr>
      <t>昨年度は発効が遅い地域。締切は</t>
    </r>
    <r>
      <rPr>
        <rFont val="Yu Gothic"/>
        <color rgb="FF595959"/>
        <sz val="9.0"/>
      </rPr>
      <t>11</t>
    </r>
    <r>
      <rPr>
        <rFont val="Noto Sans CJK SC"/>
        <color rgb="FF595959"/>
        <sz val="9.0"/>
      </rPr>
      <t>月末になりやすい</t>
    </r>
  </si>
  <si>
    <t>高知</t>
  </si>
  <si>
    <r>
      <rPr>
        <rFont val="Noto Sans CJK SC"/>
        <color rgb="FF595959"/>
        <sz val="9.0"/>
      </rPr>
      <t>昨年度は発効が遅い地域。締切は</t>
    </r>
    <r>
      <rPr>
        <rFont val="Yu Gothic"/>
        <color rgb="FF595959"/>
        <sz val="9.0"/>
      </rPr>
      <t>11</t>
    </r>
    <r>
      <rPr>
        <rFont val="Noto Sans CJK SC"/>
        <color rgb="FF595959"/>
        <sz val="9.0"/>
      </rPr>
      <t>月末になりやすい</t>
    </r>
  </si>
  <si>
    <t>福岡</t>
  </si>
  <si>
    <t>佐賀</t>
  </si>
  <si>
    <t>長崎</t>
  </si>
  <si>
    <r>
      <rPr>
        <rFont val="Noto Sans CJK SC"/>
        <color rgb="FF595959"/>
        <sz val="9.0"/>
      </rPr>
      <t>昨年度は発効が遅い地域。締切は</t>
    </r>
    <r>
      <rPr>
        <rFont val="Yu Gothic"/>
        <color rgb="FF595959"/>
        <sz val="9.0"/>
      </rPr>
      <t>11</t>
    </r>
    <r>
      <rPr>
        <rFont val="Noto Sans CJK SC"/>
        <color rgb="FF595959"/>
        <sz val="9.0"/>
      </rPr>
      <t>月末になりやすい</t>
    </r>
  </si>
  <si>
    <t>熊本</t>
  </si>
  <si>
    <r>
      <rPr>
        <rFont val="Noto Sans CJK SC"/>
        <color rgb="FF595959"/>
        <sz val="9.0"/>
      </rPr>
      <t>昨年度は発効が遅い地域。締切は</t>
    </r>
    <r>
      <rPr>
        <rFont val="Yu Gothic"/>
        <color rgb="FF595959"/>
        <sz val="9.0"/>
      </rPr>
      <t>11</t>
    </r>
    <r>
      <rPr>
        <rFont val="Noto Sans CJK SC"/>
        <color rgb="FF595959"/>
        <sz val="9.0"/>
      </rPr>
      <t>月末になりやすい</t>
    </r>
  </si>
  <si>
    <t>大分</t>
  </si>
  <si>
    <r>
      <rPr>
        <rFont val="Noto Sans CJK SC"/>
        <color rgb="FF595959"/>
        <sz val="9.0"/>
      </rPr>
      <t>昨年度は発効が遅い地域。締切は</t>
    </r>
    <r>
      <rPr>
        <rFont val="Yu Gothic"/>
        <color rgb="FF595959"/>
        <sz val="9.0"/>
      </rPr>
      <t>11</t>
    </r>
    <r>
      <rPr>
        <rFont val="Noto Sans CJK SC"/>
        <color rgb="FF595959"/>
        <sz val="9.0"/>
      </rPr>
      <t>月末になりやすい</t>
    </r>
  </si>
  <si>
    <t>宮崎</t>
  </si>
  <si>
    <t>鹿児島</t>
  </si>
  <si>
    <t>沖縄</t>
  </si>
  <si>
    <r>
      <rPr>
        <rFont val="Noto Sans CJK SC"/>
        <color rgb="FF595959"/>
        <sz val="9.0"/>
      </rPr>
      <t>昨年度は発効が遅い地域。締切は</t>
    </r>
    <r>
      <rPr>
        <rFont val="Yu Gothic"/>
        <color rgb="FF595959"/>
        <sz val="9.0"/>
      </rPr>
      <t>11</t>
    </r>
    <r>
      <rPr>
        <rFont val="Noto Sans CJK SC"/>
        <color rgb="FF595959"/>
        <sz val="9.0"/>
      </rPr>
      <t>月末になりやすい</t>
    </r>
  </si>
  <si>
    <t>【このシートについて】</t>
  </si>
  <si>
    <r>
      <rPr>
        <rFont val="Noto Sans CJK SC"/>
        <color rgb="FF595959"/>
        <sz val="9.0"/>
      </rPr>
      <t>最低賃金額と発効日は、厚生労働省「令和</t>
    </r>
    <r>
      <rPr>
        <rFont val="Yu Gothic"/>
        <color rgb="FF595959"/>
        <sz val="9.0"/>
      </rPr>
      <t>7</t>
    </r>
    <r>
      <rPr>
        <rFont val="Noto Sans CJK SC"/>
        <color rgb="FF595959"/>
        <sz val="9.0"/>
      </rPr>
      <t>年度 地域別最低賃金 全国一覧」の値を入力済みです</t>
    </r>
    <r>
      <rPr>
        <rFont val="Yu Gothic"/>
        <color rgb="FF595959"/>
        <sz val="9.0"/>
      </rPr>
      <t>(</t>
    </r>
    <r>
      <rPr>
        <rFont val="Noto Sans CJK SC"/>
        <color rgb="FF595959"/>
        <sz val="9.0"/>
      </rPr>
      <t>全国加重平均</t>
    </r>
    <r>
      <rPr>
        <rFont val="Yu Gothic"/>
        <color rgb="FF595959"/>
        <sz val="9.0"/>
      </rPr>
      <t>1,121</t>
    </r>
    <r>
      <rPr>
        <rFont val="Noto Sans CJK SC"/>
        <color rgb="FF595959"/>
        <sz val="9.0"/>
      </rPr>
      <t>円</t>
    </r>
    <r>
      <rPr>
        <rFont val="Yu Gothic"/>
        <color rgb="FF595959"/>
        <sz val="9.0"/>
      </rPr>
      <t>)</t>
    </r>
    <r>
      <rPr>
        <rFont val="Noto Sans CJK SC"/>
        <color rgb="FF595959"/>
        <sz val="9.0"/>
      </rPr>
      <t>。</t>
    </r>
  </si>
  <si>
    <r>
      <rPr>
        <rFont val="Yu Gothic"/>
        <color rgb="FF595959"/>
        <sz val="9.0"/>
      </rPr>
      <t>D</t>
    </r>
    <r>
      <rPr>
        <rFont val="Noto Sans CJK SC"/>
        <color rgb="FF595959"/>
        <sz val="9.0"/>
      </rPr>
      <t>列の発効日は令和</t>
    </r>
    <r>
      <rPr>
        <rFont val="Yu Gothic"/>
        <color rgb="FF595959"/>
        <sz val="9.0"/>
      </rPr>
      <t>7</t>
    </r>
    <r>
      <rPr>
        <rFont val="Noto Sans CJK SC"/>
        <color rgb="FF595959"/>
        <sz val="9.0"/>
      </rPr>
      <t>年度の実績であり、参考情報です。締切の計算には使いません。令和</t>
    </r>
    <r>
      <rPr>
        <rFont val="Yu Gothic"/>
        <color rgb="FF595959"/>
        <sz val="9.0"/>
      </rPr>
      <t>8</t>
    </r>
    <r>
      <rPr>
        <rFont val="Noto Sans CJK SC"/>
        <color rgb="FF595959"/>
        <sz val="9.0"/>
      </rPr>
      <t>年度の発効日が公表されたら、</t>
    </r>
    <r>
      <rPr>
        <rFont val="Yu Gothic"/>
        <color rgb="FF595959"/>
        <sz val="9.0"/>
      </rPr>
      <t>E</t>
    </r>
    <r>
      <rPr>
        <rFont val="Noto Sans CJK SC"/>
        <color rgb="FF595959"/>
        <sz val="9.0"/>
      </rPr>
      <t>列に入力してください。</t>
    </r>
    <r>
      <rPr>
        <rFont val="Yu Gothic"/>
        <color rgb="FF595959"/>
        <sz val="9.0"/>
      </rPr>
      <t>E</t>
    </r>
    <r>
      <rPr>
        <rFont val="Noto Sans CJK SC"/>
        <color rgb="FF595959"/>
        <sz val="9.0"/>
      </rPr>
      <t>列が空欄の間、申請の締切は</t>
    </r>
    <r>
      <rPr>
        <rFont val="Yu Gothic"/>
        <color rgb="FF595959"/>
        <sz val="9.0"/>
      </rPr>
      <t>11</t>
    </r>
    <r>
      <rPr>
        <rFont val="Noto Sans CJK SC"/>
        <color rgb="FF595959"/>
        <sz val="9.0"/>
      </rPr>
      <t>月</t>
    </r>
    <r>
      <rPr>
        <rFont val="Yu Gothic"/>
        <color rgb="FF595959"/>
        <sz val="9.0"/>
      </rPr>
      <t>30</t>
    </r>
    <r>
      <rPr>
        <rFont val="Noto Sans CJK SC"/>
        <color rgb="FF595959"/>
        <sz val="9.0"/>
      </rPr>
      <t>日として表示されます。</t>
    </r>
  </si>
  <si>
    <r>
      <rPr>
        <rFont val="Noto Sans CJK SC"/>
        <color rgb="FF595959"/>
        <sz val="9.0"/>
      </rPr>
      <t>令和</t>
    </r>
    <r>
      <rPr>
        <rFont val="Yu Gothic"/>
        <color rgb="FF595959"/>
        <sz val="9.0"/>
      </rPr>
      <t>8</t>
    </r>
    <r>
      <rPr>
        <rFont val="Noto Sans CJK SC"/>
        <color rgb="FF595959"/>
        <sz val="9.0"/>
      </rPr>
      <t>年度の答申額と発効日は、例年</t>
    </r>
    <r>
      <rPr>
        <rFont val="Yu Gothic"/>
        <color rgb="FF595959"/>
        <sz val="9.0"/>
      </rPr>
      <t>8</t>
    </r>
    <r>
      <rPr>
        <rFont val="Noto Sans CJK SC"/>
        <color rgb="FF595959"/>
        <sz val="9.0"/>
      </rPr>
      <t>月下旬から</t>
    </r>
    <r>
      <rPr>
        <rFont val="Yu Gothic"/>
        <color rgb="FF595959"/>
        <sz val="9.0"/>
      </rPr>
      <t>9</t>
    </r>
    <r>
      <rPr>
        <rFont val="Noto Sans CJK SC"/>
        <color rgb="FF595959"/>
        <sz val="9.0"/>
      </rPr>
      <t>月初旬にかけて公表されます。公表後は</t>
    </r>
    <r>
      <rPr>
        <rFont val="Yu Gothic"/>
        <color rgb="FF595959"/>
        <sz val="9.0"/>
      </rPr>
      <t>C</t>
    </r>
    <r>
      <rPr>
        <rFont val="Noto Sans CJK SC"/>
        <color rgb="FF595959"/>
        <sz val="9.0"/>
      </rPr>
      <t>列の額と</t>
    </r>
    <r>
      <rPr>
        <rFont val="Yu Gothic"/>
        <color rgb="FF595959"/>
        <sz val="9.0"/>
      </rPr>
      <t>E</t>
    </r>
    <r>
      <rPr>
        <rFont val="Noto Sans CJK SC"/>
        <color rgb="FF595959"/>
        <sz val="9.0"/>
      </rPr>
      <t>列の発効日を更新し、改定見込みの上乗せ額を</t>
    </r>
    <r>
      <rPr>
        <rFont val="Yu Gothic"/>
        <color rgb="FF595959"/>
        <sz val="9.0"/>
      </rPr>
      <t>0</t>
    </r>
    <r>
      <rPr>
        <rFont val="Noto Sans CJK SC"/>
        <color rgb="FF595959"/>
        <sz val="9.0"/>
      </rPr>
      <t>円にしてください。</t>
    </r>
  </si>
  <si>
    <r>
      <rPr>
        <rFont val="Noto Sans CJK SC"/>
        <color rgb="FF595959"/>
        <sz val="9.0"/>
      </rPr>
      <t>発効日は都道府県によって</t>
    </r>
    <r>
      <rPr>
        <rFont val="Yu Gothic"/>
        <color rgb="FF595959"/>
        <sz val="9.0"/>
      </rPr>
      <t>10</t>
    </r>
    <r>
      <rPr>
        <rFont val="Noto Sans CJK SC"/>
        <color rgb="FF595959"/>
        <sz val="9.0"/>
      </rPr>
      <t>月上旬から翌年</t>
    </r>
    <r>
      <rPr>
        <rFont val="Yu Gothic"/>
        <color rgb="FF595959"/>
        <sz val="9.0"/>
      </rPr>
      <t>3</t>
    </r>
    <r>
      <rPr>
        <rFont val="Noto Sans CJK SC"/>
        <color rgb="FF595959"/>
        <sz val="9.0"/>
      </rPr>
      <t>月まで幅があります</t>
    </r>
    <r>
      <rPr>
        <rFont val="Yu Gothic"/>
        <color rgb="FF595959"/>
        <sz val="9.0"/>
      </rPr>
      <t>(</t>
    </r>
    <r>
      <rPr>
        <rFont val="Noto Sans CJK SC"/>
        <color rgb="FF595959"/>
        <sz val="9.0"/>
      </rPr>
      <t>令和</t>
    </r>
    <r>
      <rPr>
        <rFont val="Yu Gothic"/>
        <color rgb="FF595959"/>
        <sz val="9.0"/>
      </rPr>
      <t>7</t>
    </r>
    <r>
      <rPr>
        <rFont val="Noto Sans CJK SC"/>
        <color rgb="FF595959"/>
        <sz val="9.0"/>
      </rPr>
      <t>年度は栃木</t>
    </r>
    <r>
      <rPr>
        <rFont val="Yu Gothic"/>
        <color rgb="FF595959"/>
        <sz val="9.0"/>
      </rPr>
      <t>10</t>
    </r>
    <r>
      <rPr>
        <rFont val="Noto Sans CJK SC"/>
        <color rgb="FF595959"/>
        <sz val="9.0"/>
      </rPr>
      <t>月</t>
    </r>
    <r>
      <rPr>
        <rFont val="Yu Gothic"/>
        <color rgb="FF595959"/>
        <sz val="9.0"/>
      </rPr>
      <t>1</t>
    </r>
    <r>
      <rPr>
        <rFont val="Noto Sans CJK SC"/>
        <color rgb="FF595959"/>
        <sz val="9.0"/>
      </rPr>
      <t>日、秋田</t>
    </r>
    <r>
      <rPr>
        <rFont val="Yu Gothic"/>
        <color rgb="FF595959"/>
        <sz val="9.0"/>
      </rPr>
      <t>3</t>
    </r>
    <r>
      <rPr>
        <rFont val="Noto Sans CJK SC"/>
        <color rgb="FF595959"/>
        <sz val="9.0"/>
      </rPr>
      <t>月</t>
    </r>
    <r>
      <rPr>
        <rFont val="Yu Gothic"/>
        <color rgb="FF595959"/>
        <sz val="9.0"/>
      </rPr>
      <t>31</t>
    </r>
    <r>
      <rPr>
        <rFont val="Noto Sans CJK SC"/>
        <color rgb="FF595959"/>
        <sz val="9.0"/>
      </rPr>
      <t>日</t>
    </r>
    <r>
      <rPr>
        <rFont val="Yu Gothic"/>
        <color rgb="FF595959"/>
        <sz val="9.0"/>
      </rPr>
      <t>)</t>
    </r>
    <r>
      <rPr>
        <rFont val="Noto Sans CJK SC"/>
        <color rgb="FF595959"/>
        <sz val="9.0"/>
      </rPr>
      <t>。この差がそのまま申請できる期間の差になります。</t>
    </r>
  </si>
</sst>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yyyy\年m\月d\日"/>
  </numFmts>
  <fonts count="26">
    <font>
      <sz val="11.0"/>
      <color theme="1"/>
      <name val="Calibri"/>
      <scheme val="minor"/>
    </font>
    <font>
      <b/>
      <sz val="14.0"/>
      <color rgb="FF1F3864"/>
      <name val="Arial"/>
    </font>
    <font>
      <b/>
      <sz val="14.0"/>
      <color rgb="FF1F3864"/>
      <name val="Yu Gothic"/>
    </font>
    <font>
      <sz val="9.0"/>
      <color rgb="FF595959"/>
      <name val="Noto Sans"/>
    </font>
    <font>
      <b/>
      <sz val="11.0"/>
      <color rgb="FF1F3864"/>
      <name val="Noto Sans"/>
    </font>
    <font>
      <b/>
      <sz val="10.0"/>
      <color theme="1"/>
      <name val="Noto Sans"/>
    </font>
    <font>
      <sz val="10.0"/>
      <color theme="1"/>
      <name val="Yu Gothic"/>
    </font>
    <font>
      <b/>
      <sz val="11.0"/>
      <color rgb="FFFFFFFF"/>
      <name val="Yu Gothic"/>
    </font>
    <font>
      <b/>
      <sz val="11.0"/>
      <color rgb="FFFFFFFF"/>
      <name val="Noto Sans"/>
    </font>
    <font>
      <b/>
      <sz val="10.0"/>
      <color rgb="FF0000FF"/>
      <name val="Noto Sans"/>
    </font>
    <font>
      <sz val="11.0"/>
      <color theme="1"/>
      <name val="Calibri"/>
    </font>
    <font>
      <sz val="10.0"/>
      <color theme="1"/>
      <name val="Noto Sans"/>
    </font>
    <font>
      <sz val="9.0"/>
      <color rgb="FF595959"/>
      <name val="Yu Gothic"/>
    </font>
    <font>
      <b/>
      <sz val="10.0"/>
      <color rgb="FF0000FF"/>
      <name val="Yu Gothic"/>
    </font>
    <font>
      <b/>
      <sz val="10.0"/>
      <color rgb="FF0000FF"/>
      <name val="Arial"/>
    </font>
    <font>
      <b/>
      <sz val="12.0"/>
      <color rgb="FFC00000"/>
      <name val="Yu Gothic"/>
    </font>
    <font>
      <b/>
      <sz val="10.0"/>
      <color theme="1"/>
      <name val="Yu Gothic"/>
    </font>
    <font>
      <b/>
      <sz val="10.0"/>
      <color theme="1"/>
      <name val="Arial"/>
    </font>
    <font>
      <b/>
      <sz val="12.0"/>
      <color rgb="FFC00000"/>
      <name val="Noto Sans"/>
    </font>
    <font/>
    <font>
      <b/>
      <sz val="10.0"/>
      <color rgb="FFC00000"/>
      <name val="Noto Sans"/>
    </font>
    <font>
      <sz val="10.0"/>
      <color theme="1"/>
      <name val="Arial"/>
    </font>
    <font>
      <b/>
      <sz val="11.0"/>
      <color rgb="FFC00000"/>
      <name val="Noto Sans"/>
    </font>
    <font>
      <b/>
      <sz val="12.0"/>
      <color theme="1"/>
      <name val="Noto Sans"/>
    </font>
    <font>
      <b/>
      <sz val="14.0"/>
      <color rgb="FF1F3864"/>
      <name val="Noto Sans"/>
    </font>
    <font>
      <b/>
      <sz val="10.0"/>
      <color rgb="FFC00000"/>
      <name val="Yu Gothic"/>
    </font>
  </fonts>
  <fills count="6">
    <fill>
      <patternFill patternType="none"/>
    </fill>
    <fill>
      <patternFill patternType="lightGray"/>
    </fill>
    <fill>
      <patternFill patternType="solid">
        <fgColor rgb="FF1F3864"/>
        <bgColor rgb="FF1F3864"/>
      </patternFill>
    </fill>
    <fill>
      <patternFill patternType="solid">
        <fgColor rgb="FFFFFF00"/>
        <bgColor rgb="FFFFFF00"/>
      </patternFill>
    </fill>
    <fill>
      <patternFill patternType="solid">
        <fgColor rgb="FFF2F2F2"/>
        <bgColor rgb="FFF2F2F2"/>
      </patternFill>
    </fill>
    <fill>
      <patternFill patternType="solid">
        <fgColor rgb="FFFFF2CC"/>
        <bgColor rgb="FFFFF2CC"/>
      </patternFill>
    </fill>
  </fills>
  <borders count="5">
    <border/>
    <border>
      <left style="thin">
        <color rgb="FFBFBFBF"/>
      </left>
      <right style="thin">
        <color rgb="FFBFBFBF"/>
      </right>
      <top style="thin">
        <color rgb="FFBFBFBF"/>
      </top>
      <bottom style="thin">
        <color rgb="FFBFBFBF"/>
      </bottom>
    </border>
    <border>
      <left style="thin">
        <color rgb="FFBFBFBF"/>
      </left>
      <top style="thin">
        <color rgb="FFBFBFBF"/>
      </top>
      <bottom style="thin">
        <color rgb="FFBFBFBF"/>
      </bottom>
    </border>
    <border>
      <right style="thin">
        <color rgb="FFBFBFBF"/>
      </right>
      <top style="thin">
        <color rgb="FFBFBFBF"/>
      </top>
      <bottom style="thin">
        <color rgb="FFBFBFBF"/>
      </bottom>
    </border>
    <border>
      <top style="thin">
        <color rgb="FFBFBFBF"/>
      </top>
      <bottom style="thin">
        <color rgb="FFBFBFBF"/>
      </bottom>
    </border>
  </borders>
  <cellStyleXfs count="1">
    <xf borderId="0" fillId="0" fontId="0" numFmtId="0" applyAlignment="1" applyFont="1"/>
  </cellStyleXfs>
  <cellXfs count="64">
    <xf borderId="0" fillId="0" fontId="0" numFmtId="0" xfId="0" applyAlignment="1" applyFont="1">
      <alignment readingOrder="0" shrinkToFit="0" vertical="bottom" wrapText="0"/>
    </xf>
    <xf borderId="0" fillId="0" fontId="1" numFmtId="0" xfId="0" applyAlignment="1" applyFont="1">
      <alignment readingOrder="0" shrinkToFit="0" vertical="center" wrapText="1"/>
    </xf>
    <xf borderId="0" fillId="0" fontId="2" numFmtId="0" xfId="0" applyAlignment="1" applyFont="1">
      <alignment shrinkToFit="0" vertical="bottom" wrapText="0"/>
    </xf>
    <xf borderId="0" fillId="0" fontId="3" numFmtId="0" xfId="0" applyAlignment="1" applyFont="1">
      <alignment shrinkToFit="0" vertical="bottom" wrapText="0"/>
    </xf>
    <xf borderId="0" fillId="0" fontId="3" numFmtId="0" xfId="0" applyAlignment="1" applyFont="1">
      <alignment shrinkToFit="0" vertical="center" wrapText="1"/>
    </xf>
    <xf borderId="0" fillId="0" fontId="4" numFmtId="0" xfId="0" applyAlignment="1" applyFont="1">
      <alignment shrinkToFit="0" vertical="bottom" wrapText="0"/>
    </xf>
    <xf borderId="1" fillId="0" fontId="5" numFmtId="0" xfId="0" applyAlignment="1" applyBorder="1" applyFont="1">
      <alignment shrinkToFit="0" vertical="bottom" wrapText="0"/>
    </xf>
    <xf borderId="0" fillId="0" fontId="6" numFmtId="0" xfId="0" applyAlignment="1" applyFont="1">
      <alignment shrinkToFit="0" vertical="center" wrapText="1"/>
    </xf>
    <xf borderId="1" fillId="2" fontId="7" numFmtId="0" xfId="0" applyAlignment="1" applyBorder="1" applyFill="1" applyFont="1">
      <alignment horizontal="center" shrinkToFit="0" vertical="center" wrapText="0"/>
    </xf>
    <xf borderId="0" fillId="0" fontId="4" numFmtId="0" xfId="0" applyAlignment="1" applyFont="1">
      <alignment shrinkToFit="0" vertical="center" wrapText="1"/>
    </xf>
    <xf borderId="1" fillId="2" fontId="8" numFmtId="0" xfId="0" applyAlignment="1" applyBorder="1" applyFont="1">
      <alignment horizontal="center" shrinkToFit="0" vertical="center" wrapText="0"/>
    </xf>
    <xf borderId="1" fillId="3" fontId="9" numFmtId="0" xfId="0" applyAlignment="1" applyBorder="1" applyFill="1" applyFont="1">
      <alignment horizontal="center" readingOrder="0" shrinkToFit="0" vertical="center" wrapText="0"/>
    </xf>
    <xf borderId="1" fillId="0" fontId="6" numFmtId="0" xfId="0" applyAlignment="1" applyBorder="1" applyFont="1">
      <alignment horizontal="center" shrinkToFit="0" vertical="center" wrapText="0"/>
    </xf>
    <xf borderId="1" fillId="0" fontId="10" numFmtId="0" xfId="0" applyAlignment="1" applyBorder="1" applyFont="1">
      <alignment shrinkToFit="0" vertical="bottom" wrapText="0"/>
    </xf>
    <xf borderId="0" fillId="0" fontId="11" numFmtId="0" xfId="0" applyAlignment="1" applyFont="1">
      <alignment shrinkToFit="0" vertical="center" wrapText="1"/>
    </xf>
    <xf borderId="1" fillId="0" fontId="12" numFmtId="0" xfId="0" applyAlignment="1" applyBorder="1" applyFont="1">
      <alignment shrinkToFit="0" vertical="top" wrapText="1"/>
    </xf>
    <xf borderId="1" fillId="0" fontId="3" numFmtId="0" xfId="0" applyAlignment="1" applyBorder="1" applyFont="1">
      <alignment shrinkToFit="0" vertical="top" wrapText="1"/>
    </xf>
    <xf borderId="1" fillId="0" fontId="11" numFmtId="0" xfId="0" applyAlignment="1" applyBorder="1" applyFont="1">
      <alignment shrinkToFit="0" vertical="top" wrapText="1"/>
    </xf>
    <xf borderId="1" fillId="3" fontId="13" numFmtId="0" xfId="0" applyAlignment="1" applyBorder="1" applyFont="1">
      <alignment horizontal="center" shrinkToFit="0" vertical="center" wrapText="0"/>
    </xf>
    <xf borderId="1" fillId="3" fontId="14" numFmtId="3" xfId="0" applyAlignment="1" applyBorder="1" applyFont="1" applyNumberFormat="1">
      <alignment horizontal="center" readingOrder="0" shrinkToFit="0" vertical="center" wrapText="0"/>
    </xf>
    <xf borderId="1" fillId="0" fontId="11" numFmtId="0" xfId="0" applyAlignment="1" applyBorder="1" applyFont="1">
      <alignment shrinkToFit="0" vertical="bottom" wrapText="0"/>
    </xf>
    <xf borderId="1" fillId="3" fontId="13" numFmtId="3" xfId="0" applyAlignment="1" applyBorder="1" applyFont="1" applyNumberFormat="1">
      <alignment horizontal="center" shrinkToFit="0" vertical="center" wrapText="0"/>
    </xf>
    <xf borderId="1" fillId="0" fontId="6" numFmtId="164" xfId="0" applyAlignment="1" applyBorder="1" applyFont="1" applyNumberFormat="1">
      <alignment horizontal="center" shrinkToFit="0" vertical="center" wrapText="0"/>
    </xf>
    <xf borderId="1" fillId="3" fontId="9" numFmtId="0" xfId="0" applyAlignment="1" applyBorder="1" applyFont="1">
      <alignment horizontal="center" shrinkToFit="0" vertical="center" wrapText="0"/>
    </xf>
    <xf borderId="1" fillId="4" fontId="5" numFmtId="0" xfId="0" applyAlignment="1" applyBorder="1" applyFill="1" applyFont="1">
      <alignment shrinkToFit="0" vertical="bottom" wrapText="0"/>
    </xf>
    <xf borderId="0" fillId="0" fontId="11" numFmtId="0" xfId="0" applyAlignment="1" applyFont="1">
      <alignment readingOrder="0" shrinkToFit="0" vertical="center" wrapText="1"/>
    </xf>
    <xf borderId="0" fillId="0" fontId="5" numFmtId="0" xfId="0" applyAlignment="1" applyFont="1">
      <alignment shrinkToFit="0" vertical="bottom" wrapText="0"/>
    </xf>
    <xf borderId="1" fillId="4" fontId="15" numFmtId="164" xfId="0" applyAlignment="1" applyBorder="1" applyFont="1" applyNumberFormat="1">
      <alignment horizontal="center" shrinkToFit="0" vertical="center" wrapText="0"/>
    </xf>
    <xf borderId="1" fillId="0" fontId="6" numFmtId="3" xfId="0" applyAlignment="1" applyBorder="1" applyFont="1" applyNumberFormat="1">
      <alignment horizontal="center" shrinkToFit="0" vertical="center" wrapText="0"/>
    </xf>
    <xf borderId="1" fillId="4" fontId="3" numFmtId="0" xfId="0" applyAlignment="1" applyBorder="1" applyFont="1">
      <alignment shrinkToFit="0" vertical="top" wrapText="1"/>
    </xf>
    <xf borderId="1" fillId="0" fontId="16" numFmtId="0" xfId="0" applyAlignment="1" applyBorder="1" applyFont="1">
      <alignment shrinkToFit="0" vertical="bottom" wrapText="0"/>
    </xf>
    <xf borderId="0" fillId="0" fontId="6" numFmtId="0" xfId="0" applyAlignment="1" applyFont="1">
      <alignment horizontal="center" shrinkToFit="0" vertical="center" wrapText="0"/>
    </xf>
    <xf borderId="1" fillId="5" fontId="17" numFmtId="0" xfId="0" applyAlignment="1" applyBorder="1" applyFill="1" applyFont="1">
      <alignment readingOrder="0" shrinkToFit="0" vertical="center" wrapText="1"/>
    </xf>
    <xf borderId="2" fillId="4" fontId="18" numFmtId="0" xfId="0" applyAlignment="1" applyBorder="1" applyFont="1">
      <alignment shrinkToFit="0" vertical="top" wrapText="1"/>
    </xf>
    <xf borderId="3" fillId="0" fontId="19" numFmtId="0" xfId="0" applyBorder="1" applyFont="1"/>
    <xf borderId="2" fillId="4" fontId="20" numFmtId="0" xfId="0" applyAlignment="1" applyBorder="1" applyFont="1">
      <alignment shrinkToFit="0" vertical="top" wrapText="1"/>
    </xf>
    <xf borderId="4" fillId="0" fontId="19" numFmtId="0" xfId="0" applyBorder="1" applyFont="1"/>
    <xf borderId="1" fillId="0" fontId="5" numFmtId="0" xfId="0" applyAlignment="1" applyBorder="1" applyFont="1">
      <alignment shrinkToFit="0" vertical="top" wrapText="1"/>
    </xf>
    <xf borderId="1" fillId="0" fontId="6" numFmtId="0" xfId="0" applyAlignment="1" applyBorder="1" applyFont="1">
      <alignment shrinkToFit="0" vertical="top" wrapText="1"/>
    </xf>
    <xf borderId="1" fillId="0" fontId="16" numFmtId="0" xfId="0" applyAlignment="1" applyBorder="1" applyFont="1">
      <alignment shrinkToFit="0" vertical="top" wrapText="1"/>
    </xf>
    <xf borderId="1" fillId="4" fontId="20" numFmtId="0" xfId="0" applyAlignment="1" applyBorder="1" applyFont="1">
      <alignment horizontal="center" shrinkToFit="0" vertical="center" wrapText="0"/>
    </xf>
    <xf borderId="1" fillId="4" fontId="10" numFmtId="0" xfId="0" applyAlignment="1" applyBorder="1" applyFont="1">
      <alignment shrinkToFit="0" vertical="bottom" wrapText="0"/>
    </xf>
    <xf borderId="0" fillId="0" fontId="1" numFmtId="0" xfId="0" applyAlignment="1" applyFont="1">
      <alignment readingOrder="0" shrinkToFit="0" vertical="bottom" wrapText="0"/>
    </xf>
    <xf borderId="1" fillId="4" fontId="16" numFmtId="0" xfId="0" applyAlignment="1" applyBorder="1" applyFont="1">
      <alignment shrinkToFit="0" vertical="top" wrapText="1"/>
    </xf>
    <xf borderId="1" fillId="0" fontId="21" numFmtId="0" xfId="0" applyAlignment="1" applyBorder="1" applyFont="1">
      <alignment readingOrder="0" shrinkToFit="0" vertical="top" wrapText="1"/>
    </xf>
    <xf borderId="1" fillId="0" fontId="6" numFmtId="9" xfId="0" applyAlignment="1" applyBorder="1" applyFont="1" applyNumberFormat="1">
      <alignment horizontal="center" shrinkToFit="0" vertical="center" wrapText="0"/>
    </xf>
    <xf borderId="0" fillId="0" fontId="22" numFmtId="0" xfId="0" applyAlignment="1" applyFont="1">
      <alignment shrinkToFit="0" vertical="bottom" wrapText="0"/>
    </xf>
    <xf borderId="0" fillId="0" fontId="11" numFmtId="0" xfId="0" applyAlignment="1" applyFont="1">
      <alignment shrinkToFit="0" vertical="bottom" wrapText="0"/>
    </xf>
    <xf borderId="1" fillId="4" fontId="23" numFmtId="0" xfId="0" applyAlignment="1" applyBorder="1" applyFont="1">
      <alignment shrinkToFit="0" vertical="bottom" wrapText="0"/>
    </xf>
    <xf borderId="0" fillId="0" fontId="24" numFmtId="0" xfId="0" applyAlignment="1" applyFont="1">
      <alignment shrinkToFit="0" vertical="bottom" wrapText="0"/>
    </xf>
    <xf borderId="1" fillId="4" fontId="15" numFmtId="3" xfId="0" applyAlignment="1" applyBorder="1" applyFont="1" applyNumberFormat="1">
      <alignment horizontal="center" shrinkToFit="0" vertical="center" wrapText="0"/>
    </xf>
    <xf borderId="0" fillId="0" fontId="20" numFmtId="0" xfId="0" applyAlignment="1" applyFont="1">
      <alignment shrinkToFit="0" vertical="bottom" wrapText="0"/>
    </xf>
    <xf borderId="0" fillId="0" fontId="3" numFmtId="0" xfId="0" applyAlignment="1" applyFont="1">
      <alignment shrinkToFit="0" vertical="top" wrapText="1"/>
    </xf>
    <xf borderId="1" fillId="0" fontId="16" numFmtId="3" xfId="0" applyAlignment="1" applyBorder="1" applyFont="1" applyNumberFormat="1">
      <alignment horizontal="center" shrinkToFit="0" vertical="center" wrapText="0"/>
    </xf>
    <xf borderId="1" fillId="3" fontId="13" numFmtId="164" xfId="0" applyAlignment="1" applyBorder="1" applyFont="1" applyNumberFormat="1">
      <alignment horizontal="center" shrinkToFit="0" vertical="center" wrapText="0"/>
    </xf>
    <xf borderId="1" fillId="0" fontId="11" numFmtId="0" xfId="0" applyAlignment="1" applyBorder="1" applyFont="1">
      <alignment horizontal="center" shrinkToFit="0" vertical="center" wrapText="0"/>
    </xf>
    <xf borderId="2" fillId="0" fontId="25" numFmtId="0" xfId="0" applyAlignment="1" applyBorder="1" applyFont="1">
      <alignment shrinkToFit="0" vertical="top" wrapText="1"/>
    </xf>
    <xf borderId="1" fillId="4" fontId="6" numFmtId="164" xfId="0" applyAlignment="1" applyBorder="1" applyFont="1" applyNumberFormat="1">
      <alignment horizontal="center" shrinkToFit="0" vertical="center" wrapText="0"/>
    </xf>
    <xf borderId="1" fillId="0" fontId="3" numFmtId="0" xfId="0" applyAlignment="1" applyBorder="1" applyFont="1">
      <alignment shrinkToFit="0" vertical="bottom" wrapText="0"/>
    </xf>
    <xf borderId="0" fillId="0" fontId="25" numFmtId="0" xfId="0" applyAlignment="1" applyFont="1">
      <alignment shrinkToFit="0" vertical="bottom" wrapText="0"/>
    </xf>
    <xf borderId="1" fillId="3" fontId="13" numFmtId="9" xfId="0" applyAlignment="1" applyBorder="1" applyFont="1" applyNumberFormat="1">
      <alignment horizontal="center" shrinkToFit="0" vertical="center" wrapText="0"/>
    </xf>
    <xf borderId="1" fillId="0" fontId="12" numFmtId="0" xfId="0" applyAlignment="1" applyBorder="1" applyFont="1">
      <alignment shrinkToFit="0" vertical="bottom" wrapText="0"/>
    </xf>
    <xf borderId="0" fillId="0" fontId="5" numFmtId="0" xfId="0" applyAlignment="1" applyFont="1">
      <alignment shrinkToFit="0" vertical="top" wrapText="1"/>
    </xf>
    <xf borderId="0" fillId="0" fontId="12" numFmtId="0" xfId="0" applyAlignment="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11" Type="http://schemas.openxmlformats.org/officeDocument/2006/relationships/worksheet" Target="worksheets/sheet7.xml"/><Relationship Id="rId10" Type="http://schemas.openxmlformats.org/officeDocument/2006/relationships/worksheet" Target="worksheets/sheet6.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4.0"/>
    <col customWidth="1" min="2" max="2" width="100.0"/>
    <col customWidth="1" min="3" max="26" width="8.71"/>
  </cols>
  <sheetData>
    <row r="2">
      <c r="B2" s="1" t="s">
        <v>0</v>
      </c>
    </row>
    <row r="3">
      <c r="B3" s="4" t="s">
        <v>7</v>
      </c>
    </row>
    <row r="4">
      <c r="B4" s="7"/>
    </row>
    <row r="5">
      <c r="B5" s="9" t="s">
        <v>12</v>
      </c>
    </row>
    <row r="6">
      <c r="B6" s="7" t="s">
        <v>14</v>
      </c>
    </row>
    <row r="7">
      <c r="B7" s="7" t="s">
        <v>17</v>
      </c>
    </row>
    <row r="8">
      <c r="B8" s="7" t="s">
        <v>19</v>
      </c>
    </row>
    <row r="9">
      <c r="B9" s="14" t="s">
        <v>20</v>
      </c>
    </row>
    <row r="10">
      <c r="B10" s="7"/>
    </row>
    <row r="11">
      <c r="B11" s="9" t="s">
        <v>26</v>
      </c>
    </row>
    <row r="12">
      <c r="B12" s="14" t="s">
        <v>27</v>
      </c>
    </row>
    <row r="13">
      <c r="B13" s="14" t="s">
        <v>28</v>
      </c>
    </row>
    <row r="14">
      <c r="B14" s="7" t="s">
        <v>31</v>
      </c>
    </row>
    <row r="15">
      <c r="B15" s="7"/>
    </row>
    <row r="16">
      <c r="B16" s="9" t="s">
        <v>35</v>
      </c>
    </row>
    <row r="17">
      <c r="B17" s="14" t="s">
        <v>37</v>
      </c>
    </row>
    <row r="18">
      <c r="B18" s="14" t="s">
        <v>42</v>
      </c>
    </row>
    <row r="19">
      <c r="B19" s="14" t="s">
        <v>47</v>
      </c>
    </row>
    <row r="20">
      <c r="B20" s="14" t="s">
        <v>51</v>
      </c>
    </row>
    <row r="21" ht="15.75" customHeight="1">
      <c r="B21" s="14" t="s">
        <v>54</v>
      </c>
    </row>
    <row r="22" ht="15.75" customHeight="1">
      <c r="B22" s="14" t="s">
        <v>57</v>
      </c>
    </row>
    <row r="23" ht="15.75" customHeight="1">
      <c r="B23" s="14" t="s">
        <v>60</v>
      </c>
    </row>
    <row r="24" ht="15.75" customHeight="1">
      <c r="B24" s="7"/>
    </row>
    <row r="25" ht="15.75" customHeight="1">
      <c r="B25" s="9" t="s">
        <v>63</v>
      </c>
    </row>
    <row r="26" ht="15.75" customHeight="1">
      <c r="B26" s="14" t="s">
        <v>66</v>
      </c>
    </row>
    <row r="27" ht="15.75" customHeight="1">
      <c r="B27" s="14" t="s">
        <v>70</v>
      </c>
    </row>
    <row r="28" ht="15.75" customHeight="1">
      <c r="B28" s="14" t="s">
        <v>71</v>
      </c>
    </row>
    <row r="29" ht="15.75" customHeight="1">
      <c r="B29" s="7"/>
    </row>
    <row r="30" ht="15.75" customHeight="1">
      <c r="B30" s="9" t="s">
        <v>74</v>
      </c>
    </row>
    <row r="31" ht="15.75" customHeight="1">
      <c r="B31" s="14" t="s">
        <v>76</v>
      </c>
    </row>
    <row r="32" ht="15.75" customHeight="1">
      <c r="B32" s="25" t="s">
        <v>78</v>
      </c>
    </row>
    <row r="33" ht="15.75" customHeight="1">
      <c r="B33" s="14" t="s">
        <v>80</v>
      </c>
    </row>
    <row r="34" ht="15.75" customHeight="1">
      <c r="B34" s="14" t="s">
        <v>82</v>
      </c>
    </row>
    <row r="35" ht="15.75" customHeight="1">
      <c r="B35" s="7"/>
    </row>
    <row r="36" ht="15.75" customHeight="1">
      <c r="B36" s="9" t="s">
        <v>84</v>
      </c>
    </row>
    <row r="37" ht="15.75" customHeight="1">
      <c r="B37" s="14" t="s">
        <v>86</v>
      </c>
    </row>
    <row r="38" ht="15.75" customHeight="1">
      <c r="B38" s="25" t="s">
        <v>87</v>
      </c>
    </row>
    <row r="39" ht="15.75" customHeight="1">
      <c r="B39" s="7"/>
    </row>
    <row r="40" ht="15.75" customHeight="1">
      <c r="B40" s="32" t="s">
        <v>91</v>
      </c>
    </row>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printOptions/>
  <pageMargins bottom="1.0" footer="0.0" header="0.0" left="0.75" right="0.75" top="1.0"/>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5.0"/>
    <col customWidth="1" min="2" max="2" width="62.0"/>
    <col customWidth="1" min="3" max="3" width="14.0"/>
    <col customWidth="1" min="4" max="4" width="46.0"/>
    <col customWidth="1" min="5" max="26" width="8.71"/>
  </cols>
  <sheetData>
    <row r="2">
      <c r="B2" s="2" t="s">
        <v>3</v>
      </c>
    </row>
    <row r="3">
      <c r="B3" s="3" t="s">
        <v>5</v>
      </c>
    </row>
    <row r="5">
      <c r="A5" s="8" t="s">
        <v>11</v>
      </c>
      <c r="B5" s="10" t="s">
        <v>13</v>
      </c>
      <c r="C5" s="10" t="s">
        <v>15</v>
      </c>
      <c r="D5" s="10" t="s">
        <v>18</v>
      </c>
    </row>
    <row r="6" ht="33.75" customHeight="1">
      <c r="A6" s="12">
        <v>1.0</v>
      </c>
      <c r="B6" s="17" t="s">
        <v>21</v>
      </c>
      <c r="C6" s="18"/>
      <c r="D6" s="16" t="s">
        <v>29</v>
      </c>
    </row>
    <row r="7" ht="33.75" customHeight="1">
      <c r="A7" s="12">
        <v>2.0</v>
      </c>
      <c r="B7" s="17" t="s">
        <v>32</v>
      </c>
      <c r="C7" s="18"/>
      <c r="D7" s="16" t="s">
        <v>36</v>
      </c>
    </row>
    <row r="8" ht="33.75" customHeight="1">
      <c r="A8" s="12">
        <v>3.0</v>
      </c>
      <c r="B8" s="17" t="s">
        <v>38</v>
      </c>
      <c r="C8" s="18"/>
      <c r="D8" s="16" t="s">
        <v>41</v>
      </c>
    </row>
    <row r="9" ht="33.75" customHeight="1">
      <c r="A9" s="12">
        <v>4.0</v>
      </c>
      <c r="B9" s="17" t="s">
        <v>45</v>
      </c>
      <c r="C9" s="18"/>
      <c r="D9" s="16" t="s">
        <v>50</v>
      </c>
    </row>
    <row r="10" ht="33.75" customHeight="1">
      <c r="A10" s="12">
        <v>5.0</v>
      </c>
      <c r="B10" s="17" t="s">
        <v>52</v>
      </c>
      <c r="C10" s="18"/>
      <c r="D10" s="15" t="s">
        <v>56</v>
      </c>
    </row>
    <row r="11" ht="33.75" customHeight="1">
      <c r="A11" s="12">
        <v>6.0</v>
      </c>
      <c r="B11" s="17" t="s">
        <v>58</v>
      </c>
      <c r="C11" s="18"/>
      <c r="D11" s="16" t="s">
        <v>62</v>
      </c>
    </row>
    <row r="12" ht="33.75" customHeight="1">
      <c r="A12" s="12">
        <v>7.0</v>
      </c>
      <c r="B12" s="17" t="s">
        <v>65</v>
      </c>
      <c r="C12" s="18"/>
      <c r="D12" s="16" t="s">
        <v>68</v>
      </c>
    </row>
    <row r="13" ht="33.75" customHeight="1">
      <c r="A13" s="12">
        <v>8.0</v>
      </c>
      <c r="B13" s="17" t="s">
        <v>72</v>
      </c>
      <c r="C13" s="18"/>
      <c r="D13" s="16" t="s">
        <v>75</v>
      </c>
    </row>
    <row r="14" ht="33.75" customHeight="1">
      <c r="A14" s="12">
        <v>9.0</v>
      </c>
      <c r="B14" s="17" t="s">
        <v>77</v>
      </c>
      <c r="C14" s="18"/>
      <c r="D14" s="16" t="s">
        <v>79</v>
      </c>
    </row>
    <row r="15" ht="33.75" customHeight="1">
      <c r="A15" s="12">
        <v>10.0</v>
      </c>
      <c r="B15" s="17" t="s">
        <v>81</v>
      </c>
      <c r="C15" s="18"/>
      <c r="D15" s="16" t="s">
        <v>83</v>
      </c>
    </row>
    <row r="17">
      <c r="B17" s="26" t="s">
        <v>85</v>
      </c>
      <c r="C17" s="31">
        <f>COUNTA(C6:C15)</f>
        <v>0</v>
      </c>
    </row>
    <row r="18">
      <c r="B18" s="26" t="s">
        <v>93</v>
      </c>
      <c r="C18" s="31">
        <f>COUNTIF(C6:C15,"いいえ")</f>
        <v>0</v>
      </c>
    </row>
    <row r="19">
      <c r="B19" s="26" t="s">
        <v>94</v>
      </c>
      <c r="C19" s="31">
        <f>COUNTIF(C6:C15,"わからない")</f>
        <v>0</v>
      </c>
    </row>
    <row r="21" ht="39.75" customHeight="1">
      <c r="B21" s="24" t="s">
        <v>99</v>
      </c>
      <c r="C21" s="33" t="str">
        <f>IF(C17&lt;10,"すべての項目にご回答ください",IF(C18&gt;0,"現時点では要件を満たさない可能性があります。「いいえ」の項目をご確認ください",IF(C19&gt;0,"判断が分かれる項目があります。専門家にご相談ください","申請できる可能性があります。STEP2で概算額をご確認ください")))</f>
        <v>すべての項目にご回答ください</v>
      </c>
      <c r="D21" s="34"/>
    </row>
    <row r="22" ht="15.75" customHeight="1"/>
    <row r="23" ht="15.75" customHeight="1">
      <c r="B23" s="3" t="s">
        <v>102</v>
      </c>
    </row>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C21:D21"/>
  </mergeCells>
  <dataValidations>
    <dataValidation type="list" allowBlank="1" sqref="C6:C15">
      <formula1>"はい,いいえ,わからない"</formula1>
    </dataValidation>
  </dataValidations>
  <printOptions/>
  <pageMargins bottom="1.0" footer="0.0" header="0.0" left="0.75" right="0.75" top="1.0"/>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3.0"/>
    <col customWidth="1" min="2" max="2" width="40.0"/>
    <col customWidth="1" min="3" max="3" width="20.0"/>
    <col customWidth="1" min="4" max="4" width="8.0"/>
    <col customWidth="1" min="5" max="5" width="56.0"/>
    <col customWidth="1" min="6" max="26" width="8.71"/>
  </cols>
  <sheetData>
    <row r="2">
      <c r="B2" s="2" t="s">
        <v>1</v>
      </c>
    </row>
    <row r="3">
      <c r="B3" s="3" t="s">
        <v>4</v>
      </c>
    </row>
    <row r="5">
      <c r="B5" s="5" t="s">
        <v>8</v>
      </c>
    </row>
    <row r="6">
      <c r="B6" s="6" t="s">
        <v>10</v>
      </c>
      <c r="C6" s="11" t="s">
        <v>16</v>
      </c>
      <c r="D6" s="13"/>
      <c r="E6" s="16" t="s">
        <v>23</v>
      </c>
    </row>
    <row r="7" ht="24.0" customHeight="1">
      <c r="B7" s="6" t="s">
        <v>25</v>
      </c>
      <c r="C7" s="19"/>
      <c r="D7" s="20" t="s">
        <v>30</v>
      </c>
      <c r="E7" s="16" t="s">
        <v>33</v>
      </c>
    </row>
    <row r="8" ht="24.0" customHeight="1">
      <c r="B8" s="6" t="s">
        <v>34</v>
      </c>
      <c r="C8" s="21"/>
      <c r="D8" s="20" t="s">
        <v>30</v>
      </c>
      <c r="E8" s="15" t="s">
        <v>39</v>
      </c>
    </row>
    <row r="9" ht="24.0" customHeight="1">
      <c r="B9" s="6" t="s">
        <v>40</v>
      </c>
      <c r="C9" s="21"/>
      <c r="D9" s="20" t="s">
        <v>43</v>
      </c>
      <c r="E9" s="16" t="s">
        <v>46</v>
      </c>
    </row>
    <row r="10" ht="24.0" customHeight="1">
      <c r="B10" s="6" t="s">
        <v>49</v>
      </c>
      <c r="C10" s="19"/>
      <c r="D10" s="20" t="s">
        <v>30</v>
      </c>
      <c r="E10" s="16" t="s">
        <v>53</v>
      </c>
    </row>
    <row r="11">
      <c r="B11" s="6" t="s">
        <v>55</v>
      </c>
      <c r="C11" s="23" t="s">
        <v>59</v>
      </c>
      <c r="D11" s="13"/>
      <c r="E11" s="16" t="s">
        <v>61</v>
      </c>
    </row>
    <row r="13">
      <c r="B13" s="5" t="s">
        <v>64</v>
      </c>
    </row>
    <row r="14">
      <c r="B14" s="20" t="s">
        <v>67</v>
      </c>
      <c r="C14" s="28">
        <f t="array" ref="C14">IF(C6="","",IFERROR(IF(INDEX('設定_都道府県'!$C$8:$C$54,MATCH(C6,'設定_都道府県'!$B$8:$B$54,0))="","未入力",INDEX('設定_都道府県'!$C$8:$C$54,MATCH(C6,'設定_都道府県'!$B$8:$B$54,0))),"未入力"))</f>
        <v>1116</v>
      </c>
      <c r="D14" s="20" t="s">
        <v>30</v>
      </c>
      <c r="E14" s="16" t="s">
        <v>90</v>
      </c>
    </row>
    <row r="15">
      <c r="B15" s="20" t="s">
        <v>92</v>
      </c>
      <c r="C15" s="28">
        <f>IF(ISNUMBER(C14),C14+'設定_都道府県'!$C$5,"—")</f>
        <v>1171</v>
      </c>
      <c r="D15" s="20" t="s">
        <v>30</v>
      </c>
      <c r="E15" s="15" t="s">
        <v>97</v>
      </c>
    </row>
    <row r="16" ht="25.5" customHeight="1">
      <c r="B16" s="6" t="s">
        <v>98</v>
      </c>
      <c r="C16" s="12" t="str">
        <f>IF(NOT(ISNUMBER(C15)),"—",TEXT(C14,"#,##0")&amp;"円 〜 "&amp;TEXT(C15-1,"#,##0")&amp;"円")</f>
        <v>1,116円 〜 1,170円</v>
      </c>
      <c r="D16" s="13"/>
      <c r="E16" s="16" t="s">
        <v>100</v>
      </c>
    </row>
    <row r="17" ht="30.0" customHeight="1">
      <c r="B17" s="24" t="s">
        <v>101</v>
      </c>
      <c r="C17" s="35" t="str">
        <f>IF(NOT(ISNUMBER(C15)),"都道府県の最低賃金が未入力です",IF(C7&lt;C14,"入力をご確認ください:現行の地域別最低賃金を下回っています",IF(C7&gt;=C15,"対象外の可能性:改定後の地域別最低賃金以上のため、令和8年度の対象事業場に該当しません","対象事業場に該当する見込みです")))</f>
        <v>入力をご確認ください:現行の地域別最低賃金を下回っています</v>
      </c>
      <c r="D17" s="36"/>
      <c r="E17" s="34"/>
    </row>
    <row r="18">
      <c r="B18" s="20" t="s">
        <v>108</v>
      </c>
      <c r="C18" s="28">
        <f>C7+C8</f>
        <v>0</v>
      </c>
      <c r="D18" s="20" t="s">
        <v>30</v>
      </c>
      <c r="E18" s="13"/>
    </row>
    <row r="19" ht="30.0" customHeight="1">
      <c r="B19" s="24" t="s">
        <v>112</v>
      </c>
      <c r="C19" s="35" t="str">
        <f>IF(NOT(ISNUMBER(C15)),"—",IF(C18&lt;C15,"要注意:改定後の最低賃金を下回るおそれがあります。引上げ額の見直しを",IF(C18&lt;C15+30,"注意:改定後の最低賃金とほぼ同水準です。余裕をみた計画をおすすめします","改定見込み額を上回っています")))</f>
        <v>要注意:改定後の最低賃金を下回るおそれがあります。引上げ額の見直しを</v>
      </c>
      <c r="D19" s="36"/>
      <c r="E19" s="34"/>
    </row>
    <row r="21" ht="15.75" customHeight="1">
      <c r="B21" s="5" t="s">
        <v>119</v>
      </c>
    </row>
    <row r="22" ht="15.75" customHeight="1">
      <c r="B22" s="24" t="s">
        <v>120</v>
      </c>
      <c r="C22" s="40" t="str">
        <f>IF(NOT(ISNUMBER(C15)),"計算できません",IF(C7&lt;C14,"計算できません",IF(C7&gt;=C15,"対象外",IF(C8&lt;50,"対象外","計算します"))))</f>
        <v>計算できません</v>
      </c>
      <c r="D22" s="41"/>
      <c r="E22" s="29" t="s">
        <v>128</v>
      </c>
    </row>
    <row r="23" ht="15.75" customHeight="1">
      <c r="B23" s="20" t="s">
        <v>130</v>
      </c>
      <c r="C23" s="12" t="str">
        <f>IF($C$22&lt;&gt;"計算します","対象外",IF(C8&gt;=90,"90円コース",IF(C8&gt;=70,"70円コース",IF(C8&gt;=50,"50円コース","対象外(50円未満)"))))</f>
        <v>対象外</v>
      </c>
      <c r="D23" s="20"/>
      <c r="E23" s="15" t="s">
        <v>134</v>
      </c>
    </row>
    <row r="24" ht="15.75" customHeight="1">
      <c r="B24" s="20" t="s">
        <v>135</v>
      </c>
      <c r="C24" s="45" t="str">
        <f>IF($C$22&lt;&gt;"計算します","対象外",IF(C7&lt;'設定_上限額表'!$C$4,'設定_上限額表'!$C$5,'設定_上限額表'!$C$6))</f>
        <v>対象外</v>
      </c>
      <c r="D24" s="20"/>
      <c r="E24" s="16" t="s">
        <v>145</v>
      </c>
    </row>
    <row r="25" ht="15.75" customHeight="1">
      <c r="B25" s="20" t="s">
        <v>147</v>
      </c>
      <c r="C25" s="12" t="str">
        <f>IF($C$22&lt;&gt;"計算します","対象外",IF(AND(C9&gt;=10,C11="はい"),"10人以上(特例)",IF(C9&gt;=8,"8人以上",IF(C9&gt;=6,"6〜7人",IF(C9&gt;=4,"4〜5人",IF(C9&gt;=2,"2〜3人",IF(C9=1,"1人","—")))))))</f>
        <v>対象外</v>
      </c>
      <c r="D25" s="20"/>
      <c r="E25" s="16"/>
    </row>
    <row r="26" ht="15.75" customHeight="1">
      <c r="B26" s="20" t="s">
        <v>156</v>
      </c>
      <c r="C26" s="28" t="str">
        <f t="array" ref="C26">IF($C$22&lt;&gt;"計算します","対象外",IFERROR(INDEX('設定_上限額表'!$C$10:$H$12,MATCH(C23,'設定_上限額表'!$B$10:$B$12,0),MATCH(C25,'設定_上限額表'!$C$9:$H$9,0)),0))</f>
        <v>対象外</v>
      </c>
      <c r="D26" s="20" t="s">
        <v>30</v>
      </c>
      <c r="E26" s="16" t="s">
        <v>157</v>
      </c>
    </row>
    <row r="27" ht="15.75" customHeight="1">
      <c r="B27" s="20" t="s">
        <v>158</v>
      </c>
      <c r="C27" s="28" t="str">
        <f>IF($C$22&lt;&gt;"計算します","対象外",C10*C24)</f>
        <v>対象外</v>
      </c>
      <c r="D27" s="20" t="s">
        <v>30</v>
      </c>
      <c r="E27" s="16"/>
    </row>
    <row r="28" ht="15.75" customHeight="1"/>
    <row r="29" ht="30.0" customHeight="1">
      <c r="B29" s="48" t="s">
        <v>159</v>
      </c>
      <c r="C29" s="50" t="str">
        <f>IF($C$22&lt;&gt;"計算します","対象外のため算出しません",MIN(C27,C26))</f>
        <v>対象外のため算出しません</v>
      </c>
      <c r="D29" s="24" t="s">
        <v>30</v>
      </c>
      <c r="E29" s="29" t="s">
        <v>162</v>
      </c>
    </row>
    <row r="30" ht="15.75" customHeight="1">
      <c r="B30" s="6" t="s">
        <v>164</v>
      </c>
      <c r="C30" s="53" t="str">
        <f>IF($C$22&lt;&gt;"計算します","—",C10-C29)</f>
        <v>—</v>
      </c>
      <c r="D30" s="20" t="s">
        <v>30</v>
      </c>
      <c r="E30" s="13"/>
    </row>
    <row r="31" ht="30.0" customHeight="1">
      <c r="B31" s="6" t="s">
        <v>167</v>
      </c>
      <c r="C31" s="56" t="str">
        <f>IF($C$22="計算します","",IF($C$22="計算できません","都道府県の最低賃金の設定、または引上げ前の賃金の入力をご確認ください。",IF(C7&gt;=C15,"いまの事業場内最低賃金が、改定後の地域別最低賃金以上と見込まれます。令和8年度の対象事業場に該当しません。","引上げ額が50円未満です。令和8年度は50円以上の引上げが必要です。")))</f>
        <v>都道府県の最低賃金の設定、または引上げ前の賃金の入力をご確認ください。</v>
      </c>
      <c r="D31" s="36"/>
      <c r="E31" s="34"/>
    </row>
    <row r="32" ht="15.75" customHeight="1"/>
    <row r="33" ht="25.5" customHeight="1">
      <c r="B33" s="52" t="s">
        <v>174</v>
      </c>
    </row>
    <row r="34" ht="25.5" customHeight="1">
      <c r="B34" s="52" t="s">
        <v>176</v>
      </c>
    </row>
    <row r="35" ht="25.5" customHeight="1">
      <c r="B35" s="52" t="s">
        <v>178</v>
      </c>
    </row>
    <row r="36" ht="25.5" customHeight="1">
      <c r="B36" s="52" t="s">
        <v>179</v>
      </c>
    </row>
    <row r="37" ht="25.5" customHeight="1">
      <c r="B37" s="52" t="s">
        <v>180</v>
      </c>
    </row>
    <row r="38" ht="25.5" customHeight="1">
      <c r="B38" s="52" t="s">
        <v>181</v>
      </c>
    </row>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
    <mergeCell ref="B37:E37"/>
    <mergeCell ref="B38:E38"/>
    <mergeCell ref="C17:E17"/>
    <mergeCell ref="C19:E19"/>
    <mergeCell ref="C31:E31"/>
    <mergeCell ref="B33:E33"/>
    <mergeCell ref="B34:E34"/>
    <mergeCell ref="B35:E35"/>
    <mergeCell ref="B36:E36"/>
  </mergeCells>
  <dataValidations>
    <dataValidation type="list" allowBlank="1" sqref="C6">
      <formula1>'設定_都道府県'!$B$8:$B$54</formula1>
    </dataValidation>
    <dataValidation type="list" allowBlank="1" sqref="C11">
      <formula1>"はい,いいえ"</formula1>
    </dataValidation>
  </dataValidations>
  <printOptions/>
  <pageMargins bottom="1.0" footer="0.0" header="0.0" left="0.75" right="0.75" top="1.0"/>
  <pageSetup paperSize="9"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3.0"/>
    <col customWidth="1" min="2" max="2" width="34.0"/>
    <col customWidth="1" min="3" max="3" width="22.0"/>
    <col customWidth="1" min="4" max="4" width="62.0"/>
    <col customWidth="1" min="5" max="26" width="8.71"/>
  </cols>
  <sheetData>
    <row r="2">
      <c r="B2" s="2" t="s">
        <v>2</v>
      </c>
    </row>
    <row r="3">
      <c r="B3" s="3" t="s">
        <v>6</v>
      </c>
    </row>
    <row r="5" ht="24.0" customHeight="1">
      <c r="B5" s="6" t="s">
        <v>9</v>
      </c>
      <c r="C5" s="12" t="str">
        <f>'STEP2_助成額シミュレーション'!$C$6</f>
        <v>兵庫</v>
      </c>
      <c r="D5" s="15" t="s">
        <v>22</v>
      </c>
    </row>
    <row r="6" ht="24.0" customHeight="1">
      <c r="B6" s="6" t="s">
        <v>24</v>
      </c>
      <c r="C6" s="22">
        <f t="array" ref="C6">IFERROR(INDEX('設定_都道府県'!$D$8:$D$54,MATCH('STEP2_助成額シミュレーション'!$C$6,'設定_都道府県'!$B$8:$B$54,0)),"—")</f>
        <v>45934</v>
      </c>
      <c r="D6" s="16" t="s">
        <v>44</v>
      </c>
    </row>
    <row r="7" ht="24.0" customHeight="1">
      <c r="B7" s="6" t="s">
        <v>48</v>
      </c>
      <c r="C7" s="22" t="str">
        <f t="array" ref="C7">IFERROR(IF(INDEX('設定_都道府県'!$E$8:$E$54,MATCH('STEP2_助成額シミュレーション'!$C$6,'設定_都道府県'!$B$8:$B$54,0))="","未公表(未入力)",INDEX('設定_都道府県'!$E$8:$E$54,MATCH('STEP2_助成額シミュレーション'!$C$6,'設定_都道府県'!$B$8:$B$54,0))),"未公表(未入力)")</f>
        <v>未公表(未入力)</v>
      </c>
      <c r="D7" s="16" t="s">
        <v>69</v>
      </c>
    </row>
    <row r="8" ht="24.0" customHeight="1">
      <c r="B8" s="24" t="s">
        <v>73</v>
      </c>
      <c r="C8" s="27">
        <f>IF(ISNUMBER(C7),MIN(C7-1,'設定_都道府県'!$C$6),'設定_都道府県'!$C$6)</f>
        <v>46356</v>
      </c>
      <c r="D8" s="29" t="s">
        <v>88</v>
      </c>
    </row>
    <row r="9" ht="24.0" customHeight="1">
      <c r="B9" s="30" t="s">
        <v>89</v>
      </c>
      <c r="C9" s="12">
        <f>IF(NOT(ISNUMBER(C8)),"—",C8-DATE(2026,9,1))</f>
        <v>90</v>
      </c>
      <c r="D9" s="16" t="s">
        <v>95</v>
      </c>
    </row>
    <row r="10" ht="24.0" customHeight="1">
      <c r="B10" s="6" t="s">
        <v>96</v>
      </c>
      <c r="C10" s="12" t="str">
        <f>IF(NOT(ISNUMBER(C6)),"—",IF(C6&lt;=DATE(2025,10,10),"昨年度は発効が早い地域です。今年度も締切が10月上旬になる可能性があり、9月1日から1か月ほどしか申請期間がないおそれがあります",IF(C6&gt;=DATE(2025,12,1),"昨年度は発効が遅い地域です。今年度も締切は11月末になる可能性が高い地域です","昨年度の発効は10月中旬から11月です。今年度も同程度とすると、締切は10月中旬から11月末の間になる見込みです")))</f>
        <v>昨年度は発効が早い地域です。今年度も締切が10月上旬になる可能性があり、9月1日から1か月ほどしか申請期間がないおそれがあります</v>
      </c>
      <c r="D10" s="16" t="s">
        <v>103</v>
      </c>
    </row>
    <row r="12">
      <c r="A12" s="8"/>
      <c r="B12" s="10" t="s">
        <v>104</v>
      </c>
      <c r="C12" s="10" t="s">
        <v>105</v>
      </c>
      <c r="D12" s="10" t="s">
        <v>106</v>
      </c>
    </row>
    <row r="13" ht="30.0" customHeight="1">
      <c r="B13" s="37" t="s">
        <v>107</v>
      </c>
      <c r="C13" s="18" t="s">
        <v>109</v>
      </c>
      <c r="D13" s="17" t="s">
        <v>110</v>
      </c>
    </row>
    <row r="14" ht="30.0" customHeight="1">
      <c r="B14" s="37" t="s">
        <v>111</v>
      </c>
      <c r="C14" s="18" t="s">
        <v>109</v>
      </c>
      <c r="D14" s="17" t="s">
        <v>113</v>
      </c>
    </row>
    <row r="15" ht="30.0" customHeight="1">
      <c r="B15" s="37" t="s">
        <v>114</v>
      </c>
      <c r="C15" s="18" t="s">
        <v>109</v>
      </c>
      <c r="D15" s="17" t="s">
        <v>115</v>
      </c>
    </row>
    <row r="16" ht="30.0" customHeight="1">
      <c r="B16" s="37" t="s">
        <v>116</v>
      </c>
      <c r="C16" s="18" t="s">
        <v>109</v>
      </c>
      <c r="D16" s="38" t="s">
        <v>117</v>
      </c>
    </row>
    <row r="17" ht="30.0" customHeight="1">
      <c r="B17" s="39" t="s">
        <v>118</v>
      </c>
      <c r="C17" s="18" t="s">
        <v>109</v>
      </c>
      <c r="D17" s="17" t="s">
        <v>121</v>
      </c>
    </row>
    <row r="18" ht="30.0" customHeight="1">
      <c r="B18" s="39" t="s">
        <v>122</v>
      </c>
      <c r="C18" s="18" t="s">
        <v>109</v>
      </c>
      <c r="D18" s="17" t="s">
        <v>123</v>
      </c>
    </row>
    <row r="19" ht="30.0" customHeight="1">
      <c r="B19" s="37" t="s">
        <v>124</v>
      </c>
      <c r="C19" s="18" t="s">
        <v>109</v>
      </c>
      <c r="D19" s="17" t="s">
        <v>125</v>
      </c>
    </row>
    <row r="20" ht="30.0" customHeight="1">
      <c r="B20" s="37" t="s">
        <v>126</v>
      </c>
      <c r="C20" s="18" t="s">
        <v>109</v>
      </c>
      <c r="D20" s="17" t="s">
        <v>127</v>
      </c>
    </row>
    <row r="21" ht="30.0" customHeight="1">
      <c r="B21" s="37" t="s">
        <v>129</v>
      </c>
      <c r="C21" s="18" t="s">
        <v>109</v>
      </c>
      <c r="D21" s="17" t="s">
        <v>133</v>
      </c>
    </row>
    <row r="22" ht="30.0" customHeight="1">
      <c r="B22" s="37" t="s">
        <v>129</v>
      </c>
      <c r="C22" s="18" t="s">
        <v>109</v>
      </c>
      <c r="D22" s="17" t="s">
        <v>136</v>
      </c>
    </row>
    <row r="23" ht="30.0" customHeight="1">
      <c r="B23" s="37" t="s">
        <v>137</v>
      </c>
      <c r="C23" s="18" t="s">
        <v>109</v>
      </c>
      <c r="D23" s="17" t="s">
        <v>139</v>
      </c>
    </row>
    <row r="24" ht="30.0" customHeight="1">
      <c r="B24" s="37" t="s">
        <v>140</v>
      </c>
      <c r="C24" s="18" t="s">
        <v>109</v>
      </c>
      <c r="D24" s="17" t="s">
        <v>142</v>
      </c>
    </row>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dataValidation type="list" allowBlank="1" sqref="C13:C24">
      <formula1>"□,✓"</formula1>
    </dataValidation>
  </dataValidations>
  <printOptions/>
  <pageMargins bottom="1.0" footer="0.0" header="0.0" left="0.75" right="0.75" top="1.0"/>
  <pageSetup paperSize="9"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3.0"/>
    <col customWidth="1" min="2" max="2" width="30.0"/>
    <col customWidth="1" min="3" max="3" width="82.0"/>
    <col customWidth="1" min="4" max="26" width="8.71"/>
  </cols>
  <sheetData>
    <row r="2">
      <c r="B2" s="42" t="s">
        <v>131</v>
      </c>
    </row>
    <row r="4" ht="73.5" customHeight="1">
      <c r="B4" s="43" t="s">
        <v>132</v>
      </c>
      <c r="C4" s="44" t="s">
        <v>138</v>
      </c>
    </row>
    <row r="5" ht="73.5" customHeight="1">
      <c r="B5" s="43" t="s">
        <v>141</v>
      </c>
      <c r="C5" s="17" t="s">
        <v>143</v>
      </c>
    </row>
    <row r="6" ht="73.5" customHeight="1">
      <c r="B6" s="43" t="s">
        <v>144</v>
      </c>
      <c r="C6" s="17" t="s">
        <v>146</v>
      </c>
    </row>
    <row r="7" ht="73.5" customHeight="1">
      <c r="B7" s="43" t="s">
        <v>148</v>
      </c>
      <c r="C7" s="17" t="s">
        <v>149</v>
      </c>
    </row>
    <row r="8" ht="73.5" customHeight="1">
      <c r="B8" s="43" t="s">
        <v>150</v>
      </c>
      <c r="C8" s="17" t="s">
        <v>151</v>
      </c>
    </row>
    <row r="9" ht="73.5" customHeight="1">
      <c r="B9" s="43" t="s">
        <v>152</v>
      </c>
      <c r="C9" s="17" t="s">
        <v>153</v>
      </c>
    </row>
    <row r="11">
      <c r="B11" s="46" t="s">
        <v>154</v>
      </c>
    </row>
    <row r="12">
      <c r="B12" s="47" t="s">
        <v>155</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paperSize="9"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3.0"/>
    <col customWidth="1" min="2" max="2" width="14.0"/>
    <col customWidth="1" min="3" max="3" width="18.0"/>
    <col customWidth="1" min="4" max="4" width="22.0"/>
    <col customWidth="1" min="5" max="5" width="20.0"/>
    <col customWidth="1" min="6" max="6" width="46.0"/>
    <col customWidth="1" min="7" max="26" width="8.71"/>
  </cols>
  <sheetData>
    <row r="2">
      <c r="B2" s="49" t="s">
        <v>160</v>
      </c>
    </row>
    <row r="3">
      <c r="B3" s="51" t="s">
        <v>161</v>
      </c>
    </row>
    <row r="5">
      <c r="B5" s="6" t="s">
        <v>163</v>
      </c>
      <c r="C5" s="21">
        <v>55.0</v>
      </c>
      <c r="F5" s="52" t="s">
        <v>165</v>
      </c>
    </row>
    <row r="6">
      <c r="B6" s="6" t="s">
        <v>166</v>
      </c>
      <c r="C6" s="54">
        <v>46356.0</v>
      </c>
      <c r="F6" s="3" t="s">
        <v>168</v>
      </c>
    </row>
    <row r="7">
      <c r="B7" s="10" t="s">
        <v>10</v>
      </c>
      <c r="C7" s="10" t="s">
        <v>169</v>
      </c>
      <c r="D7" s="10" t="s">
        <v>170</v>
      </c>
      <c r="E7" s="10" t="s">
        <v>171</v>
      </c>
      <c r="F7" s="10" t="s">
        <v>172</v>
      </c>
    </row>
    <row r="8">
      <c r="B8" s="55" t="s">
        <v>173</v>
      </c>
      <c r="C8" s="21">
        <v>1075.0</v>
      </c>
      <c r="D8" s="57">
        <v>45934.0</v>
      </c>
      <c r="E8" s="54"/>
      <c r="F8" s="58" t="s">
        <v>175</v>
      </c>
    </row>
    <row r="9">
      <c r="B9" s="55" t="s">
        <v>177</v>
      </c>
      <c r="C9" s="21">
        <v>1029.0</v>
      </c>
      <c r="D9" s="57">
        <v>45982.0</v>
      </c>
      <c r="E9" s="54"/>
      <c r="F9" s="58"/>
    </row>
    <row r="10">
      <c r="B10" s="55" t="s">
        <v>182</v>
      </c>
      <c r="C10" s="21">
        <v>1031.0</v>
      </c>
      <c r="D10" s="57">
        <v>45992.0</v>
      </c>
      <c r="E10" s="54"/>
      <c r="F10" s="58" t="s">
        <v>183</v>
      </c>
    </row>
    <row r="11">
      <c r="B11" s="55" t="s">
        <v>184</v>
      </c>
      <c r="C11" s="21">
        <v>1038.0</v>
      </c>
      <c r="D11" s="57">
        <v>45934.0</v>
      </c>
      <c r="E11" s="54"/>
      <c r="F11" s="58" t="s">
        <v>175</v>
      </c>
    </row>
    <row r="12">
      <c r="B12" s="55" t="s">
        <v>185</v>
      </c>
      <c r="C12" s="21">
        <v>1031.0</v>
      </c>
      <c r="D12" s="57">
        <v>46112.0</v>
      </c>
      <c r="E12" s="54"/>
      <c r="F12" s="58" t="s">
        <v>188</v>
      </c>
    </row>
    <row r="13">
      <c r="B13" s="55" t="s">
        <v>189</v>
      </c>
      <c r="C13" s="21">
        <v>1032.0</v>
      </c>
      <c r="D13" s="57">
        <v>46014.0</v>
      </c>
      <c r="E13" s="54"/>
      <c r="F13" s="58" t="s">
        <v>191</v>
      </c>
    </row>
    <row r="14">
      <c r="B14" s="55" t="s">
        <v>192</v>
      </c>
      <c r="C14" s="21">
        <v>1033.0</v>
      </c>
      <c r="D14" s="57">
        <v>46023.0</v>
      </c>
      <c r="E14" s="54"/>
      <c r="F14" s="58" t="s">
        <v>195</v>
      </c>
    </row>
    <row r="15">
      <c r="B15" s="55" t="s">
        <v>196</v>
      </c>
      <c r="C15" s="21">
        <v>1074.0</v>
      </c>
      <c r="D15" s="57">
        <v>45942.0</v>
      </c>
      <c r="E15" s="54"/>
      <c r="F15" s="58"/>
    </row>
    <row r="16">
      <c r="B16" s="55" t="s">
        <v>199</v>
      </c>
      <c r="C16" s="21">
        <v>1068.0</v>
      </c>
      <c r="D16" s="57">
        <v>45931.0</v>
      </c>
      <c r="E16" s="54"/>
      <c r="F16" s="58" t="s">
        <v>175</v>
      </c>
    </row>
    <row r="17">
      <c r="B17" s="55" t="s">
        <v>202</v>
      </c>
      <c r="C17" s="21">
        <v>1063.0</v>
      </c>
      <c r="D17" s="57">
        <v>46082.0</v>
      </c>
      <c r="E17" s="54"/>
      <c r="F17" s="58" t="s">
        <v>206</v>
      </c>
    </row>
    <row r="18">
      <c r="B18" s="55" t="s">
        <v>207</v>
      </c>
      <c r="C18" s="21">
        <v>1141.0</v>
      </c>
      <c r="D18" s="57">
        <v>45962.0</v>
      </c>
      <c r="E18" s="54"/>
      <c r="F18" s="58"/>
    </row>
    <row r="19">
      <c r="B19" s="55" t="s">
        <v>211</v>
      </c>
      <c r="C19" s="21">
        <v>1140.0</v>
      </c>
      <c r="D19" s="57">
        <v>45933.0</v>
      </c>
      <c r="E19" s="54"/>
      <c r="F19" s="58" t="s">
        <v>175</v>
      </c>
    </row>
    <row r="20">
      <c r="B20" s="55" t="s">
        <v>214</v>
      </c>
      <c r="C20" s="21">
        <v>1226.0</v>
      </c>
      <c r="D20" s="57">
        <v>45933.0</v>
      </c>
      <c r="E20" s="54"/>
      <c r="F20" s="58" t="s">
        <v>175</v>
      </c>
    </row>
    <row r="21" ht="15.75" customHeight="1">
      <c r="B21" s="55" t="s">
        <v>216</v>
      </c>
      <c r="C21" s="21">
        <v>1225.0</v>
      </c>
      <c r="D21" s="57">
        <v>45934.0</v>
      </c>
      <c r="E21" s="54"/>
      <c r="F21" s="58" t="s">
        <v>175</v>
      </c>
    </row>
    <row r="22" ht="15.75" customHeight="1">
      <c r="B22" s="55" t="s">
        <v>217</v>
      </c>
      <c r="C22" s="21">
        <v>1050.0</v>
      </c>
      <c r="D22" s="57">
        <v>45932.0</v>
      </c>
      <c r="E22" s="54"/>
      <c r="F22" s="58" t="s">
        <v>175</v>
      </c>
    </row>
    <row r="23" ht="15.75" customHeight="1">
      <c r="B23" s="55" t="s">
        <v>219</v>
      </c>
      <c r="C23" s="21">
        <v>1062.0</v>
      </c>
      <c r="D23" s="57">
        <v>45942.0</v>
      </c>
      <c r="E23" s="54"/>
      <c r="F23" s="58"/>
    </row>
    <row r="24" ht="15.75" customHeight="1">
      <c r="B24" s="55" t="s">
        <v>220</v>
      </c>
      <c r="C24" s="21">
        <v>1054.0</v>
      </c>
      <c r="D24" s="57">
        <v>45938.0</v>
      </c>
      <c r="E24" s="54"/>
      <c r="F24" s="58" t="s">
        <v>175</v>
      </c>
    </row>
    <row r="25" ht="15.75" customHeight="1">
      <c r="B25" s="55" t="s">
        <v>222</v>
      </c>
      <c r="C25" s="21">
        <v>1053.0</v>
      </c>
      <c r="D25" s="57">
        <v>45938.0</v>
      </c>
      <c r="E25" s="54"/>
      <c r="F25" s="58" t="s">
        <v>175</v>
      </c>
    </row>
    <row r="26" ht="15.75" customHeight="1">
      <c r="B26" s="55" t="s">
        <v>225</v>
      </c>
      <c r="C26" s="21">
        <v>1052.0</v>
      </c>
      <c r="D26" s="57">
        <v>45992.0</v>
      </c>
      <c r="E26" s="54"/>
      <c r="F26" s="58" t="s">
        <v>227</v>
      </c>
    </row>
    <row r="27" ht="15.75" customHeight="1">
      <c r="B27" s="55" t="s">
        <v>229</v>
      </c>
      <c r="C27" s="21">
        <v>1061.0</v>
      </c>
      <c r="D27" s="57">
        <v>45933.0</v>
      </c>
      <c r="E27" s="54"/>
      <c r="F27" s="58" t="s">
        <v>175</v>
      </c>
    </row>
    <row r="28" ht="15.75" customHeight="1">
      <c r="B28" s="55" t="s">
        <v>231</v>
      </c>
      <c r="C28" s="21">
        <v>1065.0</v>
      </c>
      <c r="D28" s="57">
        <v>45948.0</v>
      </c>
      <c r="E28" s="54"/>
      <c r="F28" s="58"/>
    </row>
    <row r="29" ht="15.75" customHeight="1">
      <c r="B29" s="55" t="s">
        <v>232</v>
      </c>
      <c r="C29" s="21">
        <v>1097.0</v>
      </c>
      <c r="D29" s="57">
        <v>45962.0</v>
      </c>
      <c r="E29" s="54"/>
      <c r="F29" s="58"/>
    </row>
    <row r="30" ht="15.75" customHeight="1">
      <c r="B30" s="55" t="s">
        <v>233</v>
      </c>
      <c r="C30" s="21">
        <v>1140.0</v>
      </c>
      <c r="D30" s="57">
        <v>45948.0</v>
      </c>
      <c r="E30" s="54"/>
      <c r="F30" s="58"/>
    </row>
    <row r="31" ht="15.75" customHeight="1">
      <c r="B31" s="55" t="s">
        <v>234</v>
      </c>
      <c r="C31" s="21">
        <v>1087.0</v>
      </c>
      <c r="D31" s="57">
        <v>45982.0</v>
      </c>
      <c r="E31" s="54"/>
      <c r="F31" s="58"/>
    </row>
    <row r="32" ht="15.75" customHeight="1">
      <c r="B32" s="55" t="s">
        <v>235</v>
      </c>
      <c r="C32" s="21">
        <v>1080.0</v>
      </c>
      <c r="D32" s="57">
        <v>45935.0</v>
      </c>
      <c r="E32" s="54"/>
      <c r="F32" s="58" t="s">
        <v>175</v>
      </c>
    </row>
    <row r="33" ht="15.75" customHeight="1">
      <c r="B33" s="55" t="s">
        <v>236</v>
      </c>
      <c r="C33" s="21">
        <v>1122.0</v>
      </c>
      <c r="D33" s="57">
        <v>45982.0</v>
      </c>
      <c r="E33" s="54"/>
      <c r="F33" s="58"/>
    </row>
    <row r="34" ht="15.75" customHeight="1">
      <c r="B34" s="55" t="s">
        <v>237</v>
      </c>
      <c r="C34" s="21">
        <v>1177.0</v>
      </c>
      <c r="D34" s="57">
        <v>45946.0</v>
      </c>
      <c r="E34" s="54"/>
      <c r="F34" s="58"/>
    </row>
    <row r="35" ht="15.75" customHeight="1">
      <c r="B35" s="55" t="s">
        <v>16</v>
      </c>
      <c r="C35" s="21">
        <v>1116.0</v>
      </c>
      <c r="D35" s="57">
        <v>45934.0</v>
      </c>
      <c r="E35" s="54"/>
      <c r="F35" s="58" t="s">
        <v>175</v>
      </c>
    </row>
    <row r="36" ht="15.75" customHeight="1">
      <c r="B36" s="55" t="s">
        <v>238</v>
      </c>
      <c r="C36" s="21">
        <v>1051.0</v>
      </c>
      <c r="D36" s="57">
        <v>45977.0</v>
      </c>
      <c r="E36" s="54"/>
      <c r="F36" s="58"/>
    </row>
    <row r="37" ht="15.75" customHeight="1">
      <c r="B37" s="55" t="s">
        <v>239</v>
      </c>
      <c r="C37" s="21">
        <v>1045.0</v>
      </c>
      <c r="D37" s="57">
        <v>45962.0</v>
      </c>
      <c r="E37" s="54"/>
      <c r="F37" s="58"/>
    </row>
    <row r="38" ht="15.75" customHeight="1">
      <c r="B38" s="55" t="s">
        <v>240</v>
      </c>
      <c r="C38" s="21">
        <v>1030.0</v>
      </c>
      <c r="D38" s="57">
        <v>45934.0</v>
      </c>
      <c r="E38" s="54"/>
      <c r="F38" s="58" t="s">
        <v>175</v>
      </c>
    </row>
    <row r="39" ht="15.75" customHeight="1">
      <c r="B39" s="55" t="s">
        <v>241</v>
      </c>
      <c r="C39" s="21">
        <v>1033.0</v>
      </c>
      <c r="D39" s="57">
        <v>45978.0</v>
      </c>
      <c r="E39" s="54"/>
      <c r="F39" s="58"/>
    </row>
    <row r="40" ht="15.75" customHeight="1">
      <c r="B40" s="55" t="s">
        <v>242</v>
      </c>
      <c r="C40" s="21">
        <v>1047.0</v>
      </c>
      <c r="D40" s="57">
        <v>45992.0</v>
      </c>
      <c r="E40" s="54"/>
      <c r="F40" s="58" t="s">
        <v>243</v>
      </c>
    </row>
    <row r="41" ht="15.75" customHeight="1">
      <c r="B41" s="55" t="s">
        <v>244</v>
      </c>
      <c r="C41" s="21">
        <v>1085.0</v>
      </c>
      <c r="D41" s="57">
        <v>45962.0</v>
      </c>
      <c r="E41" s="54"/>
      <c r="F41" s="58"/>
    </row>
    <row r="42" ht="15.75" customHeight="1">
      <c r="B42" s="55" t="s">
        <v>245</v>
      </c>
      <c r="C42" s="21">
        <v>1043.0</v>
      </c>
      <c r="D42" s="57">
        <v>45946.0</v>
      </c>
      <c r="E42" s="54"/>
      <c r="F42" s="58"/>
    </row>
    <row r="43" ht="15.75" customHeight="1">
      <c r="B43" s="55" t="s">
        <v>246</v>
      </c>
      <c r="C43" s="21">
        <v>1046.0</v>
      </c>
      <c r="D43" s="57">
        <v>46023.0</v>
      </c>
      <c r="E43" s="54"/>
      <c r="F43" s="58" t="s">
        <v>247</v>
      </c>
    </row>
    <row r="44" ht="15.75" customHeight="1">
      <c r="B44" s="55" t="s">
        <v>248</v>
      </c>
      <c r="C44" s="21">
        <v>1036.0</v>
      </c>
      <c r="D44" s="57">
        <v>45948.0</v>
      </c>
      <c r="E44" s="54"/>
      <c r="F44" s="58"/>
    </row>
    <row r="45" ht="15.75" customHeight="1">
      <c r="B45" s="55" t="s">
        <v>249</v>
      </c>
      <c r="C45" s="21">
        <v>1033.0</v>
      </c>
      <c r="D45" s="57">
        <v>45992.0</v>
      </c>
      <c r="E45" s="54"/>
      <c r="F45" s="58" t="s">
        <v>250</v>
      </c>
    </row>
    <row r="46" ht="15.75" customHeight="1">
      <c r="B46" s="55" t="s">
        <v>251</v>
      </c>
      <c r="C46" s="21">
        <v>1023.0</v>
      </c>
      <c r="D46" s="57">
        <v>45992.0</v>
      </c>
      <c r="E46" s="54"/>
      <c r="F46" s="58" t="s">
        <v>252</v>
      </c>
    </row>
    <row r="47" ht="15.75" customHeight="1">
      <c r="B47" s="55" t="s">
        <v>253</v>
      </c>
      <c r="C47" s="21">
        <v>1057.0</v>
      </c>
      <c r="D47" s="57">
        <v>45977.0</v>
      </c>
      <c r="E47" s="54"/>
      <c r="F47" s="58"/>
    </row>
    <row r="48" ht="15.75" customHeight="1">
      <c r="B48" s="55" t="s">
        <v>254</v>
      </c>
      <c r="C48" s="21">
        <v>1030.0</v>
      </c>
      <c r="D48" s="57">
        <v>45982.0</v>
      </c>
      <c r="E48" s="54"/>
      <c r="F48" s="58"/>
    </row>
    <row r="49" ht="15.75" customHeight="1">
      <c r="B49" s="55" t="s">
        <v>255</v>
      </c>
      <c r="C49" s="21">
        <v>1031.0</v>
      </c>
      <c r="D49" s="57">
        <v>45992.0</v>
      </c>
      <c r="E49" s="54"/>
      <c r="F49" s="58" t="s">
        <v>256</v>
      </c>
    </row>
    <row r="50" ht="15.75" customHeight="1">
      <c r="B50" s="55" t="s">
        <v>257</v>
      </c>
      <c r="C50" s="21">
        <v>1034.0</v>
      </c>
      <c r="D50" s="57">
        <v>46023.0</v>
      </c>
      <c r="E50" s="54"/>
      <c r="F50" s="58" t="s">
        <v>258</v>
      </c>
    </row>
    <row r="51" ht="15.75" customHeight="1">
      <c r="B51" s="55" t="s">
        <v>259</v>
      </c>
      <c r="C51" s="21">
        <v>1035.0</v>
      </c>
      <c r="D51" s="57">
        <v>46023.0</v>
      </c>
      <c r="E51" s="54"/>
      <c r="F51" s="58" t="s">
        <v>260</v>
      </c>
    </row>
    <row r="52" ht="15.75" customHeight="1">
      <c r="B52" s="55" t="s">
        <v>261</v>
      </c>
      <c r="C52" s="21">
        <v>1023.0</v>
      </c>
      <c r="D52" s="57">
        <v>45977.0</v>
      </c>
      <c r="E52" s="54"/>
      <c r="F52" s="58"/>
    </row>
    <row r="53" ht="15.75" customHeight="1">
      <c r="B53" s="55" t="s">
        <v>262</v>
      </c>
      <c r="C53" s="21">
        <v>1026.0</v>
      </c>
      <c r="D53" s="57">
        <v>45962.0</v>
      </c>
      <c r="E53" s="54"/>
      <c r="F53" s="58"/>
    </row>
    <row r="54" ht="15.75" customHeight="1">
      <c r="B54" s="55" t="s">
        <v>263</v>
      </c>
      <c r="C54" s="21">
        <v>1023.0</v>
      </c>
      <c r="D54" s="57">
        <v>45992.0</v>
      </c>
      <c r="E54" s="54"/>
      <c r="F54" s="58" t="s">
        <v>264</v>
      </c>
    </row>
    <row r="55" ht="15.75" customHeight="1"/>
    <row r="56" ht="15.75" customHeight="1">
      <c r="B56" s="62" t="s">
        <v>265</v>
      </c>
    </row>
    <row r="57" ht="30.0" customHeight="1">
      <c r="B57" s="52" t="s">
        <v>266</v>
      </c>
    </row>
    <row r="58" ht="30.0" customHeight="1">
      <c r="B58" s="63" t="s">
        <v>267</v>
      </c>
    </row>
    <row r="59" ht="30.0" customHeight="1">
      <c r="B59" s="52" t="s">
        <v>268</v>
      </c>
    </row>
    <row r="60" ht="30.0" customHeight="1">
      <c r="B60" s="52" t="s">
        <v>269</v>
      </c>
    </row>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B56:F56"/>
    <mergeCell ref="B57:F57"/>
    <mergeCell ref="B58:F58"/>
    <mergeCell ref="B59:F59"/>
    <mergeCell ref="B60:F60"/>
  </mergeCells>
  <printOptions/>
  <pageMargins bottom="1.0" footer="0.0" header="0.0" left="0.75" right="0.75" top="1.0"/>
  <pageSetup paperSize="9"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3.0"/>
    <col customWidth="1" min="2" max="2" width="26.0"/>
    <col customWidth="1" min="3" max="8" width="15.0"/>
    <col customWidth="1" min="9" max="26" width="8.71"/>
  </cols>
  <sheetData>
    <row r="2">
      <c r="B2" s="49" t="s">
        <v>186</v>
      </c>
    </row>
    <row r="3">
      <c r="B3" s="59" t="s">
        <v>187</v>
      </c>
    </row>
    <row r="4">
      <c r="B4" s="6" t="s">
        <v>190</v>
      </c>
      <c r="C4" s="21">
        <v>1050.0</v>
      </c>
      <c r="D4" s="58" t="s">
        <v>193</v>
      </c>
    </row>
    <row r="5">
      <c r="B5" s="6" t="s">
        <v>194</v>
      </c>
      <c r="C5" s="60">
        <v>0.8</v>
      </c>
      <c r="D5" s="61" t="s">
        <v>197</v>
      </c>
    </row>
    <row r="6">
      <c r="B6" s="6" t="s">
        <v>198</v>
      </c>
      <c r="C6" s="60">
        <v>0.75</v>
      </c>
      <c r="D6" s="61" t="s">
        <v>200</v>
      </c>
    </row>
    <row r="8">
      <c r="B8" s="5" t="s">
        <v>201</v>
      </c>
    </row>
    <row r="9">
      <c r="B9" s="10" t="s">
        <v>203</v>
      </c>
      <c r="C9" s="8" t="s">
        <v>204</v>
      </c>
      <c r="D9" s="8" t="s">
        <v>205</v>
      </c>
      <c r="E9" s="8" t="s">
        <v>208</v>
      </c>
      <c r="F9" s="8" t="s">
        <v>209</v>
      </c>
      <c r="G9" s="8" t="s">
        <v>210</v>
      </c>
      <c r="H9" s="8" t="s">
        <v>212</v>
      </c>
    </row>
    <row r="10">
      <c r="B10" s="30" t="s">
        <v>213</v>
      </c>
      <c r="C10" s="21">
        <v>300000.0</v>
      </c>
      <c r="D10" s="21">
        <v>400000.0</v>
      </c>
      <c r="E10" s="21">
        <v>700000.0</v>
      </c>
      <c r="F10" s="21">
        <v>900000.0</v>
      </c>
      <c r="G10" s="21">
        <v>1100000.0</v>
      </c>
      <c r="H10" s="21">
        <v>1300000.0</v>
      </c>
    </row>
    <row r="11">
      <c r="B11" s="30" t="s">
        <v>215</v>
      </c>
      <c r="C11" s="21">
        <v>400000.0</v>
      </c>
      <c r="D11" s="21">
        <v>500000.0</v>
      </c>
      <c r="E11" s="21">
        <v>1300000.0</v>
      </c>
      <c r="F11" s="21">
        <v>1800000.0</v>
      </c>
      <c r="G11" s="21">
        <v>2300000.0</v>
      </c>
      <c r="H11" s="21">
        <v>3000000.0</v>
      </c>
    </row>
    <row r="12">
      <c r="B12" s="30" t="s">
        <v>218</v>
      </c>
      <c r="C12" s="21">
        <v>900000.0</v>
      </c>
      <c r="D12" s="21">
        <v>1500000.0</v>
      </c>
      <c r="E12" s="21">
        <v>2700000.0</v>
      </c>
      <c r="F12" s="21">
        <v>3600000.0</v>
      </c>
      <c r="G12" s="21">
        <v>4500000.0</v>
      </c>
      <c r="H12" s="21">
        <v>6000000.0</v>
      </c>
    </row>
    <row r="14" ht="15.75" customHeight="1">
      <c r="B14" s="62" t="s">
        <v>221</v>
      </c>
    </row>
    <row r="15" ht="30.0" customHeight="1">
      <c r="B15" s="52" t="s">
        <v>223</v>
      </c>
    </row>
    <row r="16" ht="30.0" customHeight="1">
      <c r="B16" s="52" t="s">
        <v>224</v>
      </c>
    </row>
    <row r="17" ht="30.0" customHeight="1">
      <c r="B17" s="52" t="s">
        <v>226</v>
      </c>
    </row>
    <row r="18" ht="30.0" customHeight="1">
      <c r="B18" s="52" t="s">
        <v>228</v>
      </c>
    </row>
    <row r="19" ht="30.0" customHeight="1">
      <c r="B19" s="52" t="s">
        <v>230</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B14:H14"/>
    <mergeCell ref="B15:H15"/>
    <mergeCell ref="B16:H16"/>
    <mergeCell ref="B17:H17"/>
    <mergeCell ref="B18:H18"/>
    <mergeCell ref="B19:H19"/>
  </mergeCells>
  <printOptions/>
  <pageMargins bottom="1.0" footer="0.0" header="0.0" left="0.75" right="0.75" top="1.0"/>
  <pageSetup paperSize="9" orientation="portrait"/>
  <drawing r:id="rId1"/>
</worksheet>
</file>